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Fluxo" sheetId="2" r:id="rId6"/>
  </sheets>
  <definedNames/>
  <calcPr/>
</workbook>
</file>

<file path=xl/sharedStrings.xml><?xml version="1.0" encoding="utf-8"?>
<sst xmlns="http://schemas.openxmlformats.org/spreadsheetml/2006/main" count="55" uniqueCount="55">
  <si>
    <t>FLUXO DE CAIXA DE 13 SEMANAS DA TRANSPORTADORA</t>
  </si>
  <si>
    <t>Enxergue o caixa um trimestre à frente, semana a semana e descubra o aperto antes de ele chegar.</t>
  </si>
  <si>
    <t>Para quem é</t>
  </si>
  <si>
    <t>Donos e financeiros de transportadoras de qualquer porte que vivem o descompasso clássico do setor: diesel, motorista e pneu pagos à vista, frete recebido em 30, 45, 60 dias. O saldo de hoje não diz nada; o que importa é a semana em que ele cruza o zero.</t>
  </si>
  <si>
    <t>Como usar</t>
  </si>
  <si>
    <t>1.</t>
  </si>
  <si>
    <t>Aba Fluxo: informe o saldo inicial e a data da primeira semana. As 13 colunas de semana se datam sozinhas.</t>
  </si>
  <si>
    <t>2.</t>
  </si>
  <si>
    <t>ENTRADAS: lance os fretes a receber na semana prevista de recebimento (pelo prazo de cada cliente), não na semana da emissão.</t>
  </si>
  <si>
    <t>3.</t>
  </si>
  <si>
    <t>SAÍDAS: lance diesel, motoristas, manutenção/pneus, pedágio, parcelas de financiamento, impostos, seguros e fixos na semana em que vencem.</t>
  </si>
  <si>
    <t>4.</t>
  </si>
  <si>
    <t>O saldo projetado de cada semana acende: 🟢 acima da reserva mínima, 🟡 abaixo dela, 🔴 negativo. A linha de alerta diz quando agir.</t>
  </si>
  <si>
    <t>5.</t>
  </si>
  <si>
    <t>Toda segunda-feira: substitua a semana que passou pelo realizado, empurre a janela e repita. A planilha vale pela rotina, não pelo preenchimento único.</t>
  </si>
  <si>
    <t>Projeção gerencial, não demonstrativo contábil. Trabalhe com o que é provável, não com o que é contratado: frete de cliente que atrasa entra na semana em que ele costuma pagar, não na que ele deveria.</t>
  </si>
  <si>
    <t>NFASoft - Tecnologia que entende transporte. 25 anos de TMS.  |  www.nfasoft.com.br</t>
  </si>
  <si>
    <t>FLUXO DE CAIXA - 13 SEMANAS (preencha as células amarelas)</t>
  </si>
  <si>
    <t>Saldo inicial em caixa + bancos (R$)</t>
  </si>
  <si>
    <t>Reserva mínima desejada (R$)</t>
  </si>
  <si>
    <t>Data da 1ª semana (segunda-feira)</t>
  </si>
  <si>
    <t>(abaixo disso = alerta amarelo)</t>
  </si>
  <si>
    <t>Semana</t>
  </si>
  <si>
    <t>Total 13 sem.</t>
  </si>
  <si>
    <t>ENTRADAS</t>
  </si>
  <si>
    <t>Fretes a receber — clientes à vista / 7 dias</t>
  </si>
  <si>
    <t>Fretes a receber — prazo 30 dias</t>
  </si>
  <si>
    <t>Fretes a receber — prazo 45/60 dias</t>
  </si>
  <si>
    <t>Estadia / reajuste / outros a receber</t>
  </si>
  <si>
    <t>Outras entradas (venda de ativo, empréstimo)</t>
  </si>
  <si>
    <t>Total de entradas</t>
  </si>
  <si>
    <t>SAÍDAS</t>
  </si>
  <si>
    <t>Diesel</t>
  </si>
  <si>
    <t>Motoristas (salários, diárias, comissões)</t>
  </si>
  <si>
    <t>Encargos / FGTS / INSS</t>
  </si>
  <si>
    <t>Manutenção e pneus</t>
  </si>
  <si>
    <t>Pedágio e despesas de viagem</t>
  </si>
  <si>
    <t>Financiamento de veículos (parcelas)</t>
  </si>
  <si>
    <t>Impostos sobre frete (ICMS/PIS/COFINS/ISS)</t>
  </si>
  <si>
    <t>Seguros (RCTR-C, RC-DC, RC-V, frota)</t>
  </si>
  <si>
    <t>Fixos (aluguel, sistema, contador, energia, telefonia)</t>
  </si>
  <si>
    <t>Agregados / subcontratação (repasse)</t>
  </si>
  <si>
    <t>Outras saídas</t>
  </si>
  <si>
    <t>Total de saídas</t>
  </si>
  <si>
    <t>RESULTADO DA SEMANA (entradas − saídas)</t>
  </si>
  <si>
    <t>SALDO PROJETADO NO FIM DA SEMANA</t>
  </si>
  <si>
    <t>Situação</t>
  </si>
  <si>
    <t>LEITURA DO TRIMESTRE</t>
  </si>
  <si>
    <t>Menor saldo projetado (R$)</t>
  </si>
  <si>
    <t>Semana do menor saldo</t>
  </si>
  <si>
    <t>Semanas abaixo da reserva</t>
  </si>
  <si>
    <t>Semanas negativas</t>
  </si>
  <si>
    <t>Saldo ao fim das 13 semanas (R$)</t>
  </si>
  <si>
    <t>Entradas − saídas no trimestre (R$)</t>
  </si>
  <si>
    <t>As entradas desta planilha nascem do contas a receber por cliente e prazo; as saídas, do custo por viagem. No NFASoft isso sai da própria operação, sem redigitar. WhatsApp: 62 98116-8864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</si>
</sst>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 &quot;#,##0;[RED]&quot;-R$ &quot;#,##0"/>
    <numFmt numFmtId="165" formatCode="dd/mm/yyyy"/>
    <numFmt numFmtId="166" formatCode="&quot;R$ &quot;#,##0;[RED]&quot;-R$ &quot;#,##0;"/>
  </numFmts>
  <fonts count="21">
    <font>
      <sz val="11.0"/>
      <color theme="1"/>
      <name val="Calibri"/>
      <scheme val="minor"/>
    </font>
    <font>
      <b/>
      <sz val="17.0"/>
      <color rgb="FFFFFFFF"/>
      <name val="Arial"/>
    </font>
    <font/>
    <font>
      <i/>
      <sz val="12.0"/>
      <color rgb="FF1A237E"/>
      <name val="Arial"/>
    </font>
    <font>
      <b/>
      <sz val="14.0"/>
      <color rgb="FF1A237E"/>
      <name val="Arial"/>
    </font>
    <font>
      <sz val="11.0"/>
      <color rgb="FF000000"/>
      <name val="Arial"/>
    </font>
    <font>
      <b/>
      <sz val="11.0"/>
      <color rgb="FF1A237E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4.0"/>
      <color rgb="FFFFFFFF"/>
      <name val="Arial"/>
    </font>
    <font>
      <b/>
      <sz val="11.0"/>
      <color rgb="FF000000"/>
      <name val="Arial"/>
    </font>
    <font>
      <b/>
      <sz val="10.0"/>
      <color rgb="FF0000FF"/>
      <name val="Arial"/>
    </font>
    <font>
      <color theme="1"/>
      <name val="Calibri"/>
      <scheme val="minor"/>
    </font>
    <font>
      <i/>
      <sz val="9.0"/>
      <color rgb="FF595959"/>
      <name val="Arial"/>
    </font>
    <font>
      <b/>
      <sz val="10.0"/>
      <color rgb="FFFFFFFF"/>
      <name val="Arial"/>
    </font>
    <font>
      <sz val="11.0"/>
      <color theme="1"/>
      <name val="Calibri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1A237E"/>
      <name val="Arial"/>
    </font>
    <font>
      <b/>
      <sz val="10.0"/>
      <color rgb="FF9C0006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3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" fillId="4" fontId="7" numFmtId="0" xfId="0" applyAlignment="1" applyBorder="1" applyFill="1" applyFont="1">
      <alignment horizontal="left" shrinkToFit="0" vertical="top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2" fontId="9" numFmtId="0" xfId="0" applyAlignment="1" applyBorder="1" applyFill="1" applyFont="1">
      <alignment horizontal="center" readingOrder="0" shrinkToFit="0" vertical="center" wrapText="1"/>
    </xf>
    <xf borderId="12" fillId="0" fontId="2" numFmtId="0" xfId="0" applyBorder="1" applyFont="1"/>
    <xf borderId="11" fillId="0" fontId="10" numFmtId="0" xfId="0" applyAlignment="1" applyBorder="1" applyFont="1">
      <alignment horizontal="left" shrinkToFit="0" vertical="center" wrapText="1"/>
    </xf>
    <xf borderId="11" fillId="5" fontId="11" numFmtId="164" xfId="0" applyAlignment="1" applyBorder="1" applyFill="1" applyFont="1" applyNumberFormat="1">
      <alignment horizontal="center" shrinkToFit="0" vertical="center" wrapText="0"/>
    </xf>
    <xf borderId="0" fillId="0" fontId="12" numFmtId="0" xfId="0" applyAlignment="1" applyFont="1">
      <alignment horizontal="center"/>
    </xf>
    <xf borderId="11" fillId="0" fontId="10" numFmtId="0" xfId="0" applyAlignment="1" applyBorder="1" applyFont="1">
      <alignment horizontal="center" shrinkToFit="0" vertical="center" wrapText="1"/>
    </xf>
    <xf borderId="11" fillId="5" fontId="11" numFmtId="165" xfId="0" applyAlignment="1" applyBorder="1" applyFill="1" applyFont="1" applyNumberFormat="1">
      <alignment horizontal="center" shrinkToFit="0" vertical="center" wrapText="0"/>
    </xf>
    <xf borderId="11" fillId="0" fontId="13" numFmtId="0" xfId="0" applyAlignment="1" applyBorder="1" applyFont="1">
      <alignment horizontal="center" shrinkToFit="0" vertical="center" wrapText="1"/>
    </xf>
    <xf borderId="11" fillId="2" fontId="14" numFmtId="0" xfId="0" applyAlignment="1" applyBorder="1" applyFill="1" applyFont="1">
      <alignment horizontal="center" shrinkToFit="0" vertical="center" wrapText="1"/>
    </xf>
    <xf borderId="11" fillId="3" fontId="6" numFmtId="0" xfId="0" applyAlignment="1" applyBorder="1" applyFill="1" applyFont="1">
      <alignment horizontal="left" shrinkToFit="0" vertical="center" wrapText="1"/>
    </xf>
    <xf borderId="11" fillId="3" fontId="15" numFmtId="0" xfId="0" applyAlignment="1" applyBorder="1" applyFill="1" applyFont="1">
      <alignment horizontal="center" shrinkToFit="0" vertical="bottom" wrapText="0"/>
    </xf>
    <xf borderId="11" fillId="0" fontId="16" numFmtId="0" xfId="0" applyAlignment="1" applyBorder="1" applyFont="1">
      <alignment horizontal="left" shrinkToFit="0" vertical="center" wrapText="1"/>
    </xf>
    <xf borderId="11" fillId="5" fontId="11" numFmtId="166" xfId="0" applyAlignment="1" applyBorder="1" applyFill="1" applyFont="1" applyNumberFormat="1">
      <alignment horizontal="center" shrinkToFit="0" vertical="center" wrapText="0"/>
    </xf>
    <xf borderId="11" fillId="0" fontId="17" numFmtId="166" xfId="0" applyAlignment="1" applyBorder="1" applyFont="1" applyNumberFormat="1">
      <alignment horizontal="center" shrinkToFit="0" vertical="center" wrapText="0"/>
    </xf>
    <xf borderId="11" fillId="6" fontId="17" numFmtId="0" xfId="0" applyAlignment="1" applyBorder="1" applyFill="1" applyFont="1">
      <alignment horizontal="left" shrinkToFit="0" vertical="center" wrapText="1"/>
    </xf>
    <xf borderId="11" fillId="6" fontId="17" numFmtId="166" xfId="0" applyAlignment="1" applyBorder="1" applyFill="1" applyFont="1" applyNumberFormat="1">
      <alignment horizontal="center" shrinkToFit="0" vertical="center" wrapText="0"/>
    </xf>
    <xf borderId="11" fillId="0" fontId="17" numFmtId="0" xfId="0" applyAlignment="1" applyBorder="1" applyFont="1">
      <alignment horizontal="left" shrinkToFit="0" vertical="center" wrapText="1"/>
    </xf>
    <xf borderId="11" fillId="0" fontId="17" numFmtId="164" xfId="0" applyAlignment="1" applyBorder="1" applyFont="1" applyNumberFormat="1">
      <alignment horizontal="center" shrinkToFit="0" vertical="center" wrapText="0"/>
    </xf>
    <xf borderId="11" fillId="3" fontId="10" numFmtId="164" xfId="0" applyAlignment="1" applyBorder="1" applyFill="1" applyFont="1" applyNumberFormat="1">
      <alignment horizontal="center" shrinkToFit="0" vertical="center" wrapText="0"/>
    </xf>
    <xf borderId="11" fillId="0" fontId="17" numFmtId="49" xfId="0" applyAlignment="1" applyBorder="1" applyFont="1" applyNumberFormat="1">
      <alignment horizontal="center" shrinkToFit="0" vertical="center" wrapText="0"/>
    </xf>
    <xf borderId="11" fillId="0" fontId="15" numFmtId="0" xfId="0" applyAlignment="1" applyBorder="1" applyFont="1">
      <alignment horizontal="center" shrinkToFit="0" vertical="bottom" wrapText="0"/>
    </xf>
    <xf borderId="11" fillId="0" fontId="18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1" fillId="0" fontId="19" numFmtId="164" xfId="0" applyAlignment="1" applyBorder="1" applyFont="1" applyNumberFormat="1">
      <alignment horizontal="center" shrinkToFit="0" vertical="center" wrapText="0"/>
    </xf>
    <xf borderId="11" fillId="0" fontId="17" numFmtId="1" xfId="0" applyAlignment="1" applyBorder="1" applyFont="1" applyNumberFormat="1">
      <alignment horizontal="center" shrinkToFit="0" vertical="center" wrapText="0"/>
    </xf>
    <xf borderId="11" fillId="0" fontId="19" numFmtId="1" xfId="0" applyAlignment="1" applyBorder="1" applyFont="1" applyNumberFormat="1">
      <alignment horizontal="center" shrinkToFit="0" vertical="center" wrapText="0"/>
    </xf>
    <xf borderId="1" fillId="6" fontId="20" numFmtId="0" xfId="0" applyAlignment="1" applyBorder="1" applyFill="1" applyFont="1">
      <alignment horizontal="left" shrinkToFit="0" vertical="top" wrapText="1"/>
    </xf>
    <xf borderId="7" fillId="0" fontId="1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4">
    <dxf>
      <font>
        <b/>
        <color rgb="FF006100"/>
      </font>
      <fill>
        <patternFill patternType="solid">
          <fgColor rgb="FFC6EFCE"/>
          <bgColor rgb="FFC6EF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b/>
        <color rgb="FF9C0006"/>
      </font>
      <fill>
        <patternFill patternType="solid">
          <fgColor rgb="FFFFC7CE"/>
          <bgColor rgb="FFFFC7CE"/>
        </patternFill>
      </fill>
      <border/>
    </dxf>
    <dxf>
      <font>
        <b/>
        <color rgb="FF9C0006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2352675</xdr:colOff>
      <xdr:row>0</xdr:row>
      <xdr:rowOff>66675</xdr:rowOff>
    </xdr:from>
    <xdr:ext cx="1123950" cy="8191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54.29"/>
    <col customWidth="1" min="6" max="26" width="8.71"/>
  </cols>
  <sheetData>
    <row r="1" ht="27.75" customHeight="1">
      <c r="A1" s="1" t="s">
        <v>0</v>
      </c>
      <c r="B1" s="2"/>
      <c r="C1" s="2"/>
      <c r="D1" s="2"/>
      <c r="E1" s="3"/>
    </row>
    <row r="2" ht="50.25" customHeight="1">
      <c r="A2" s="4"/>
      <c r="B2" s="5"/>
      <c r="C2" s="5"/>
      <c r="D2" s="5"/>
      <c r="E2" s="6"/>
    </row>
    <row r="3" ht="26.25" customHeight="1">
      <c r="A3" s="7" t="s">
        <v>1</v>
      </c>
      <c r="B3" s="8"/>
      <c r="C3" s="8"/>
      <c r="D3" s="8"/>
      <c r="E3" s="8"/>
    </row>
    <row r="5" ht="17.25" customHeight="1">
      <c r="A5" s="9" t="s">
        <v>2</v>
      </c>
      <c r="B5" s="8"/>
      <c r="C5" s="8"/>
      <c r="D5" s="8"/>
      <c r="E5" s="8"/>
    </row>
    <row r="6" ht="15.0" customHeight="1">
      <c r="A6" s="10" t="s">
        <v>3</v>
      </c>
      <c r="B6" s="2"/>
      <c r="C6" s="2"/>
      <c r="D6" s="2"/>
      <c r="E6" s="3"/>
    </row>
    <row r="7">
      <c r="A7" s="11"/>
      <c r="E7" s="12"/>
    </row>
    <row r="8">
      <c r="A8" s="4"/>
      <c r="B8" s="5"/>
      <c r="C8" s="5"/>
      <c r="D8" s="5"/>
      <c r="E8" s="6"/>
    </row>
    <row r="10" ht="17.25" customHeight="1">
      <c r="A10" s="9" t="s">
        <v>4</v>
      </c>
      <c r="B10" s="8"/>
      <c r="C10" s="8"/>
      <c r="D10" s="8"/>
      <c r="E10" s="8"/>
    </row>
    <row r="11" ht="25.5" customHeight="1">
      <c r="A11" s="13" t="s">
        <v>5</v>
      </c>
      <c r="B11" s="14" t="s">
        <v>6</v>
      </c>
      <c r="C11" s="8"/>
      <c r="D11" s="8"/>
      <c r="E11" s="8"/>
    </row>
    <row r="12" ht="25.5" customHeight="1">
      <c r="A12" s="13" t="s">
        <v>7</v>
      </c>
      <c r="B12" s="14" t="s">
        <v>8</v>
      </c>
      <c r="C12" s="8"/>
      <c r="D12" s="8"/>
      <c r="E12" s="8"/>
    </row>
    <row r="13" ht="25.5" customHeight="1">
      <c r="A13" s="13" t="s">
        <v>9</v>
      </c>
      <c r="B13" s="14" t="s">
        <v>10</v>
      </c>
      <c r="C13" s="8"/>
      <c r="D13" s="8"/>
      <c r="E13" s="8"/>
    </row>
    <row r="14" ht="25.5" customHeight="1">
      <c r="A14" s="13" t="s">
        <v>11</v>
      </c>
      <c r="B14" s="14" t="s">
        <v>12</v>
      </c>
      <c r="C14" s="8"/>
      <c r="D14" s="8"/>
      <c r="E14" s="8"/>
    </row>
    <row r="15" ht="25.5" customHeight="1">
      <c r="A15" s="13" t="s">
        <v>13</v>
      </c>
      <c r="B15" s="14" t="s">
        <v>14</v>
      </c>
      <c r="C15" s="8"/>
      <c r="D15" s="8"/>
      <c r="E15" s="8"/>
    </row>
    <row r="17" ht="15.0" customHeight="1">
      <c r="A17" s="15" t="s">
        <v>15</v>
      </c>
      <c r="B17" s="2"/>
      <c r="C17" s="2"/>
      <c r="D17" s="2"/>
      <c r="E17" s="3"/>
    </row>
    <row r="18">
      <c r="A18" s="11"/>
      <c r="E18" s="12"/>
    </row>
    <row r="19">
      <c r="A19" s="4"/>
      <c r="B19" s="5"/>
      <c r="C19" s="5"/>
      <c r="D19" s="5"/>
      <c r="E19" s="6"/>
    </row>
    <row r="21" ht="15.0" customHeight="1">
      <c r="A21" s="16" t="s">
        <v>16</v>
      </c>
      <c r="B21" s="8"/>
      <c r="C21" s="8"/>
      <c r="D21" s="8"/>
      <c r="E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69.29"/>
    <col customWidth="1" min="2" max="2" width="14.14"/>
    <col customWidth="1" min="3" max="3" width="22.57"/>
    <col customWidth="1" min="4" max="4" width="21.57"/>
    <col customWidth="1" min="5" max="5" width="23.57"/>
    <col customWidth="1" min="6" max="6" width="23.86"/>
    <col customWidth="1" min="7" max="7" width="18.57"/>
    <col customWidth="1" min="8" max="8" width="22.29"/>
    <col customWidth="1" min="9" max="9" width="12.0"/>
    <col customWidth="1" min="10" max="10" width="24.14"/>
    <col customWidth="1" min="11" max="11" width="23.57"/>
    <col customWidth="1" min="12" max="12" width="23.29"/>
    <col customWidth="1" min="13" max="13" width="12.0"/>
    <col customWidth="1" min="14" max="14" width="23.43"/>
    <col customWidth="1" min="15" max="15" width="14.0"/>
    <col customWidth="1" min="16" max="26" width="8.71"/>
  </cols>
  <sheetData>
    <row r="1" ht="25.5" customHeight="1">
      <c r="A1" s="17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8"/>
    </row>
    <row r="2">
      <c r="A2" s="19" t="s">
        <v>18</v>
      </c>
      <c r="B2" s="20">
        <v>10000.0</v>
      </c>
      <c r="C2" s="21"/>
      <c r="D2" s="22" t="s">
        <v>19</v>
      </c>
      <c r="E2" s="20">
        <v>25000.0</v>
      </c>
      <c r="F2" s="21"/>
      <c r="G2" s="21"/>
      <c r="H2" s="21"/>
      <c r="I2" s="21"/>
      <c r="J2" s="21"/>
      <c r="K2" s="21"/>
      <c r="L2" s="21"/>
      <c r="M2" s="21"/>
      <c r="N2" s="21"/>
      <c r="O2" s="21"/>
    </row>
    <row r="3">
      <c r="A3" s="19" t="s">
        <v>20</v>
      </c>
      <c r="B3" s="23">
        <v>46300.0</v>
      </c>
      <c r="C3" s="21"/>
      <c r="D3" s="24" t="s">
        <v>21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ht="30.0" customHeight="1">
      <c r="A5" s="25" t="s">
        <v>22</v>
      </c>
      <c r="B5" s="25" t="str">
        <f>"S"&amp;1&amp;" · "&amp;TEXT($B$3+0,"DD/MM")</f>
        <v>S1 · 05/10</v>
      </c>
      <c r="C5" s="25" t="str">
        <f>"S"&amp;2&amp;" · "&amp;TEXT($B$3+7,"DD/MM")</f>
        <v>S2 · 12/10</v>
      </c>
      <c r="D5" s="25" t="str">
        <f>"S"&amp;3&amp;" · "&amp;TEXT($B$3+14,"DD/MM")</f>
        <v>S3 · 19/10</v>
      </c>
      <c r="E5" s="25" t="str">
        <f>"S"&amp;4&amp;" · "&amp;TEXT($B$3+21,"DD/MM")</f>
        <v>S4 · 26/10</v>
      </c>
      <c r="F5" s="25" t="str">
        <f>"S"&amp;5&amp;" · "&amp;TEXT($B$3+28,"DD/MM")</f>
        <v>S5 · 02/11</v>
      </c>
      <c r="G5" s="25" t="str">
        <f>"S"&amp;6&amp;" · "&amp;TEXT($B$3+35,"DD/MM")</f>
        <v>S6 · 09/11</v>
      </c>
      <c r="H5" s="25" t="str">
        <f>"S"&amp;7&amp;" · "&amp;TEXT($B$3+42,"DD/MM")</f>
        <v>S7 · 16/11</v>
      </c>
      <c r="I5" s="25" t="str">
        <f>"S"&amp;8&amp;" · "&amp;TEXT($B$3+49,"DD/MM")</f>
        <v>S8 · 23/11</v>
      </c>
      <c r="J5" s="25" t="str">
        <f>"S"&amp;9&amp;" · "&amp;TEXT($B$3+56,"DD/MM")</f>
        <v>S9 · 30/11</v>
      </c>
      <c r="K5" s="25" t="str">
        <f>"S"&amp;10&amp;" · "&amp;TEXT($B$3+63,"DD/MM")</f>
        <v>S10 · 07/12</v>
      </c>
      <c r="L5" s="25" t="str">
        <f>"S"&amp;11&amp;" · "&amp;TEXT($B$3+70,"DD/MM")</f>
        <v>S11 · 14/12</v>
      </c>
      <c r="M5" s="25" t="str">
        <f>"S"&amp;12&amp;" · "&amp;TEXT($B$3+77,"DD/MM")</f>
        <v>S12 · 21/12</v>
      </c>
      <c r="N5" s="25" t="str">
        <f>"S"&amp;13&amp;" · "&amp;TEXT($B$3+84,"DD/MM")</f>
        <v>S13 · 28/12</v>
      </c>
      <c r="O5" s="25" t="s">
        <v>23</v>
      </c>
    </row>
    <row r="6">
      <c r="A6" s="26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>
      <c r="A7" s="28" t="s">
        <v>25</v>
      </c>
      <c r="B7" s="29">
        <v>42000.0</v>
      </c>
      <c r="C7" s="29">
        <v>38000.0</v>
      </c>
      <c r="D7" s="29">
        <v>45000.0</v>
      </c>
      <c r="E7" s="29">
        <v>40000.0</v>
      </c>
      <c r="F7" s="29">
        <v>44000.0</v>
      </c>
      <c r="G7" s="29">
        <v>41000.0</v>
      </c>
      <c r="H7" s="29">
        <v>43000.0</v>
      </c>
      <c r="I7" s="29">
        <v>39000.0</v>
      </c>
      <c r="J7" s="29">
        <v>46000.0</v>
      </c>
      <c r="K7" s="29">
        <v>42000.0</v>
      </c>
      <c r="L7" s="29">
        <v>44000.0</v>
      </c>
      <c r="M7" s="29">
        <v>40000.0</v>
      </c>
      <c r="N7" s="29">
        <v>45000.0</v>
      </c>
      <c r="O7" s="30">
        <f t="shared" ref="O7:O11" si="1">SUM(B7:N7)</f>
        <v>549000</v>
      </c>
    </row>
    <row r="8">
      <c r="A8" s="28" t="s">
        <v>26</v>
      </c>
      <c r="B8" s="29">
        <v>38000.0</v>
      </c>
      <c r="C8" s="29">
        <v>35000.0</v>
      </c>
      <c r="D8" s="29">
        <v>30000.0</v>
      </c>
      <c r="E8" s="29">
        <v>36000.0</v>
      </c>
      <c r="F8" s="29">
        <v>34000.0</v>
      </c>
      <c r="G8" s="29">
        <v>37000.0</v>
      </c>
      <c r="H8" s="29">
        <v>33000.0</v>
      </c>
      <c r="I8" s="29">
        <v>35000.0</v>
      </c>
      <c r="J8" s="29">
        <v>36000.0</v>
      </c>
      <c r="K8" s="29">
        <v>32000.0</v>
      </c>
      <c r="L8" s="29">
        <v>38000.0</v>
      </c>
      <c r="M8" s="29">
        <v>34000.0</v>
      </c>
      <c r="N8" s="29">
        <v>36000.0</v>
      </c>
      <c r="O8" s="30">
        <f t="shared" si="1"/>
        <v>454000</v>
      </c>
    </row>
    <row r="9">
      <c r="A9" s="28" t="s">
        <v>27</v>
      </c>
      <c r="B9" s="29">
        <v>0.0</v>
      </c>
      <c r="C9" s="29">
        <v>0.0</v>
      </c>
      <c r="D9" s="29">
        <v>18000.0</v>
      </c>
      <c r="E9" s="29">
        <v>0.0</v>
      </c>
      <c r="F9" s="29">
        <v>25000.0</v>
      </c>
      <c r="G9" s="29">
        <v>0.0</v>
      </c>
      <c r="H9" s="29">
        <v>21000.0</v>
      </c>
      <c r="I9" s="29">
        <v>19000.0</v>
      </c>
      <c r="J9" s="29">
        <v>0.0</v>
      </c>
      <c r="K9" s="29">
        <v>24000.0</v>
      </c>
      <c r="L9" s="29">
        <v>0.0</v>
      </c>
      <c r="M9" s="29">
        <v>22000.0</v>
      </c>
      <c r="N9" s="29">
        <v>20000.0</v>
      </c>
      <c r="O9" s="30">
        <f t="shared" si="1"/>
        <v>149000</v>
      </c>
    </row>
    <row r="10">
      <c r="A10" s="28" t="s">
        <v>28</v>
      </c>
      <c r="B10" s="29">
        <v>1500.0</v>
      </c>
      <c r="C10" s="29">
        <v>0.0</v>
      </c>
      <c r="D10" s="29">
        <v>2200.0</v>
      </c>
      <c r="E10" s="29">
        <v>0.0</v>
      </c>
      <c r="F10" s="29">
        <v>0.0</v>
      </c>
      <c r="G10" s="29">
        <v>1800.0</v>
      </c>
      <c r="H10" s="29">
        <v>0.0</v>
      </c>
      <c r="I10" s="29">
        <v>0.0</v>
      </c>
      <c r="J10" s="29">
        <v>2500.0</v>
      </c>
      <c r="K10" s="29">
        <v>0.0</v>
      </c>
      <c r="L10" s="29">
        <v>0.0</v>
      </c>
      <c r="M10" s="29">
        <v>1200.0</v>
      </c>
      <c r="N10" s="29">
        <v>0.0</v>
      </c>
      <c r="O10" s="30">
        <f t="shared" si="1"/>
        <v>9200</v>
      </c>
    </row>
    <row r="11">
      <c r="A11" s="28" t="s">
        <v>29</v>
      </c>
      <c r="B11" s="29">
        <v>0.0</v>
      </c>
      <c r="C11" s="29">
        <v>0.0</v>
      </c>
      <c r="D11" s="29">
        <v>0.0</v>
      </c>
      <c r="E11" s="29">
        <v>0.0</v>
      </c>
      <c r="F11" s="29">
        <v>0.0</v>
      </c>
      <c r="G11" s="29">
        <v>0.0</v>
      </c>
      <c r="H11" s="29">
        <v>0.0</v>
      </c>
      <c r="I11" s="29">
        <v>0.0</v>
      </c>
      <c r="J11" s="29">
        <v>0.0</v>
      </c>
      <c r="K11" s="29">
        <v>0.0</v>
      </c>
      <c r="L11" s="29">
        <v>0.0</v>
      </c>
      <c r="M11" s="29">
        <v>0.0</v>
      </c>
      <c r="N11" s="29">
        <v>0.0</v>
      </c>
      <c r="O11" s="30">
        <f t="shared" si="1"/>
        <v>0</v>
      </c>
    </row>
    <row r="12">
      <c r="A12" s="31" t="s">
        <v>30</v>
      </c>
      <c r="B12" s="32">
        <f t="shared" ref="B12:O12" si="2">SUM(B7:B11)</f>
        <v>81500</v>
      </c>
      <c r="C12" s="32">
        <f t="shared" si="2"/>
        <v>73000</v>
      </c>
      <c r="D12" s="32">
        <f t="shared" si="2"/>
        <v>95200</v>
      </c>
      <c r="E12" s="32">
        <f t="shared" si="2"/>
        <v>76000</v>
      </c>
      <c r="F12" s="32">
        <f t="shared" si="2"/>
        <v>103000</v>
      </c>
      <c r="G12" s="32">
        <f t="shared" si="2"/>
        <v>79800</v>
      </c>
      <c r="H12" s="32">
        <f t="shared" si="2"/>
        <v>97000</v>
      </c>
      <c r="I12" s="32">
        <f t="shared" si="2"/>
        <v>93000</v>
      </c>
      <c r="J12" s="32">
        <f t="shared" si="2"/>
        <v>84500</v>
      </c>
      <c r="K12" s="32">
        <f t="shared" si="2"/>
        <v>98000</v>
      </c>
      <c r="L12" s="32">
        <f t="shared" si="2"/>
        <v>82000</v>
      </c>
      <c r="M12" s="32">
        <f t="shared" si="2"/>
        <v>97200</v>
      </c>
      <c r="N12" s="32">
        <f t="shared" si="2"/>
        <v>101000</v>
      </c>
      <c r="O12" s="32">
        <f t="shared" si="2"/>
        <v>1161200</v>
      </c>
    </row>
    <row r="13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>
      <c r="A14" s="26" t="s">
        <v>31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>
      <c r="A15" s="28" t="s">
        <v>32</v>
      </c>
      <c r="B15" s="29">
        <v>36000.0</v>
      </c>
      <c r="C15" s="29">
        <v>34000.0</v>
      </c>
      <c r="D15" s="29">
        <v>37000.0</v>
      </c>
      <c r="E15" s="29">
        <v>35000.0</v>
      </c>
      <c r="F15" s="29">
        <v>36000.0</v>
      </c>
      <c r="G15" s="29">
        <v>34000.0</v>
      </c>
      <c r="H15" s="29">
        <v>37000.0</v>
      </c>
      <c r="I15" s="29">
        <v>35000.0</v>
      </c>
      <c r="J15" s="29">
        <v>36000.0</v>
      </c>
      <c r="K15" s="29">
        <v>34000.0</v>
      </c>
      <c r="L15" s="29">
        <v>37000.0</v>
      </c>
      <c r="M15" s="29">
        <v>35000.0</v>
      </c>
      <c r="N15" s="29">
        <v>36000.0</v>
      </c>
      <c r="O15" s="30">
        <f t="shared" ref="O15:O25" si="3">SUM(B15:N15)</f>
        <v>462000</v>
      </c>
    </row>
    <row r="16">
      <c r="A16" s="28" t="s">
        <v>33</v>
      </c>
      <c r="B16" s="29">
        <v>0.0</v>
      </c>
      <c r="C16" s="29">
        <v>0.0</v>
      </c>
      <c r="D16" s="29">
        <v>0.0</v>
      </c>
      <c r="E16" s="29">
        <v>0.0</v>
      </c>
      <c r="F16" s="29">
        <v>48000.0</v>
      </c>
      <c r="G16" s="29">
        <v>0.0</v>
      </c>
      <c r="H16" s="29">
        <v>0.0</v>
      </c>
      <c r="I16" s="29">
        <v>0.0</v>
      </c>
      <c r="J16" s="29">
        <v>48000.0</v>
      </c>
      <c r="K16" s="29">
        <v>0.0</v>
      </c>
      <c r="L16" s="29">
        <v>0.0</v>
      </c>
      <c r="M16" s="29">
        <v>0.0</v>
      </c>
      <c r="N16" s="29">
        <v>48000.0</v>
      </c>
      <c r="O16" s="30">
        <f t="shared" si="3"/>
        <v>144000</v>
      </c>
    </row>
    <row r="17">
      <c r="A17" s="28" t="s">
        <v>34</v>
      </c>
      <c r="B17" s="29">
        <v>0.0</v>
      </c>
      <c r="C17" s="29">
        <v>0.0</v>
      </c>
      <c r="D17" s="29">
        <v>11000.0</v>
      </c>
      <c r="E17" s="29">
        <v>0.0</v>
      </c>
      <c r="F17" s="29">
        <v>0.0</v>
      </c>
      <c r="G17" s="29">
        <v>0.0</v>
      </c>
      <c r="H17" s="29">
        <v>11000.0</v>
      </c>
      <c r="I17" s="29">
        <v>0.0</v>
      </c>
      <c r="J17" s="29">
        <v>0.0</v>
      </c>
      <c r="K17" s="29">
        <v>0.0</v>
      </c>
      <c r="L17" s="29">
        <v>11000.0</v>
      </c>
      <c r="M17" s="29">
        <v>0.0</v>
      </c>
      <c r="N17" s="29">
        <v>0.0</v>
      </c>
      <c r="O17" s="30">
        <f t="shared" si="3"/>
        <v>33000</v>
      </c>
    </row>
    <row r="18">
      <c r="A18" s="28" t="s">
        <v>35</v>
      </c>
      <c r="B18" s="29">
        <v>6000.0</v>
      </c>
      <c r="C18" s="29">
        <v>9000.0</v>
      </c>
      <c r="D18" s="29">
        <v>5000.0</v>
      </c>
      <c r="E18" s="29">
        <v>14000.0</v>
      </c>
      <c r="F18" s="29">
        <v>6000.0</v>
      </c>
      <c r="G18" s="29">
        <v>17000.0</v>
      </c>
      <c r="H18" s="29">
        <v>5000.0</v>
      </c>
      <c r="I18" s="29">
        <v>12000.0</v>
      </c>
      <c r="J18" s="29">
        <v>6000.0</v>
      </c>
      <c r="K18" s="29">
        <v>8000.0</v>
      </c>
      <c r="L18" s="29">
        <v>5000.0</v>
      </c>
      <c r="M18" s="29">
        <v>15000.0</v>
      </c>
      <c r="N18" s="29">
        <v>6000.0</v>
      </c>
      <c r="O18" s="30">
        <f t="shared" si="3"/>
        <v>114000</v>
      </c>
    </row>
    <row r="19">
      <c r="A19" s="28" t="s">
        <v>36</v>
      </c>
      <c r="B19" s="29">
        <v>7000.0</v>
      </c>
      <c r="C19" s="29">
        <v>6500.0</v>
      </c>
      <c r="D19" s="29">
        <v>7200.0</v>
      </c>
      <c r="E19" s="29">
        <v>6800.0</v>
      </c>
      <c r="F19" s="29">
        <v>7000.0</v>
      </c>
      <c r="G19" s="29">
        <v>6500.0</v>
      </c>
      <c r="H19" s="29">
        <v>7200.0</v>
      </c>
      <c r="I19" s="29">
        <v>6800.0</v>
      </c>
      <c r="J19" s="29">
        <v>7000.0</v>
      </c>
      <c r="K19" s="29">
        <v>6500.0</v>
      </c>
      <c r="L19" s="29">
        <v>7200.0</v>
      </c>
      <c r="M19" s="29">
        <v>6800.0</v>
      </c>
      <c r="N19" s="29">
        <v>7000.0</v>
      </c>
      <c r="O19" s="30">
        <f t="shared" si="3"/>
        <v>89500</v>
      </c>
    </row>
    <row r="20">
      <c r="A20" s="28" t="s">
        <v>37</v>
      </c>
      <c r="B20" s="29">
        <v>0.0</v>
      </c>
      <c r="C20" s="29">
        <v>22000.0</v>
      </c>
      <c r="D20" s="29">
        <v>0.0</v>
      </c>
      <c r="E20" s="29">
        <v>0.0</v>
      </c>
      <c r="F20" s="29">
        <v>0.0</v>
      </c>
      <c r="G20" s="29">
        <v>22000.0</v>
      </c>
      <c r="H20" s="29">
        <v>0.0</v>
      </c>
      <c r="I20" s="29">
        <v>0.0</v>
      </c>
      <c r="J20" s="29">
        <v>0.0</v>
      </c>
      <c r="K20" s="29">
        <v>22000.0</v>
      </c>
      <c r="L20" s="29">
        <v>0.0</v>
      </c>
      <c r="M20" s="29">
        <v>0.0</v>
      </c>
      <c r="N20" s="29">
        <v>0.0</v>
      </c>
      <c r="O20" s="30">
        <f t="shared" si="3"/>
        <v>66000</v>
      </c>
    </row>
    <row r="21" ht="15.75" customHeight="1">
      <c r="A21" s="28" t="s">
        <v>38</v>
      </c>
      <c r="B21" s="29">
        <v>0.0</v>
      </c>
      <c r="C21" s="29">
        <v>0.0</v>
      </c>
      <c r="D21" s="29">
        <v>16000.0</v>
      </c>
      <c r="E21" s="29">
        <v>0.0</v>
      </c>
      <c r="F21" s="29">
        <v>0.0</v>
      </c>
      <c r="G21" s="29">
        <v>0.0</v>
      </c>
      <c r="H21" s="29">
        <v>16000.0</v>
      </c>
      <c r="I21" s="29">
        <v>0.0</v>
      </c>
      <c r="J21" s="29">
        <v>0.0</v>
      </c>
      <c r="K21" s="29">
        <v>0.0</v>
      </c>
      <c r="L21" s="29">
        <v>16000.0</v>
      </c>
      <c r="M21" s="29">
        <v>0.0</v>
      </c>
      <c r="N21" s="29">
        <v>0.0</v>
      </c>
      <c r="O21" s="30">
        <f t="shared" si="3"/>
        <v>48000</v>
      </c>
    </row>
    <row r="22" ht="15.75" customHeight="1">
      <c r="A22" s="28" t="s">
        <v>39</v>
      </c>
      <c r="B22" s="29">
        <v>0.0</v>
      </c>
      <c r="C22" s="29">
        <v>0.0</v>
      </c>
      <c r="D22" s="29">
        <v>0.0</v>
      </c>
      <c r="E22" s="29">
        <v>5500.0</v>
      </c>
      <c r="F22" s="29">
        <v>0.0</v>
      </c>
      <c r="G22" s="29">
        <v>0.0</v>
      </c>
      <c r="H22" s="29">
        <v>0.0</v>
      </c>
      <c r="I22" s="29">
        <v>5500.0</v>
      </c>
      <c r="J22" s="29">
        <v>0.0</v>
      </c>
      <c r="K22" s="29">
        <v>0.0</v>
      </c>
      <c r="L22" s="29">
        <v>0.0</v>
      </c>
      <c r="M22" s="29">
        <v>5500.0</v>
      </c>
      <c r="N22" s="29">
        <v>0.0</v>
      </c>
      <c r="O22" s="30">
        <f t="shared" si="3"/>
        <v>16500</v>
      </c>
    </row>
    <row r="23" ht="15.75" customHeight="1">
      <c r="A23" s="28" t="s">
        <v>40</v>
      </c>
      <c r="B23" s="29">
        <v>0.0</v>
      </c>
      <c r="C23" s="29">
        <v>9500.0</v>
      </c>
      <c r="D23" s="29">
        <v>0.0</v>
      </c>
      <c r="E23" s="29">
        <v>0.0</v>
      </c>
      <c r="F23" s="29">
        <v>0.0</v>
      </c>
      <c r="G23" s="29">
        <v>9500.0</v>
      </c>
      <c r="H23" s="29">
        <v>0.0</v>
      </c>
      <c r="I23" s="29">
        <v>0.0</v>
      </c>
      <c r="J23" s="29">
        <v>0.0</v>
      </c>
      <c r="K23" s="29">
        <v>9500.0</v>
      </c>
      <c r="L23" s="29">
        <v>0.0</v>
      </c>
      <c r="M23" s="29">
        <v>0.0</v>
      </c>
      <c r="N23" s="29">
        <v>0.0</v>
      </c>
      <c r="O23" s="30">
        <f t="shared" si="3"/>
        <v>28500</v>
      </c>
    </row>
    <row r="24" ht="15.75" customHeight="1">
      <c r="A24" s="28" t="s">
        <v>41</v>
      </c>
      <c r="B24" s="29">
        <v>12000.0</v>
      </c>
      <c r="C24" s="29">
        <v>10000.0</v>
      </c>
      <c r="D24" s="29">
        <v>13000.0</v>
      </c>
      <c r="E24" s="29">
        <v>11000.0</v>
      </c>
      <c r="F24" s="29">
        <v>12000.0</v>
      </c>
      <c r="G24" s="29">
        <v>10000.0</v>
      </c>
      <c r="H24" s="29">
        <v>13000.0</v>
      </c>
      <c r="I24" s="29">
        <v>11000.0</v>
      </c>
      <c r="J24" s="29">
        <v>12000.0</v>
      </c>
      <c r="K24" s="29">
        <v>10000.0</v>
      </c>
      <c r="L24" s="29">
        <v>13000.0</v>
      </c>
      <c r="M24" s="29">
        <v>11000.0</v>
      </c>
      <c r="N24" s="29">
        <v>12000.0</v>
      </c>
      <c r="O24" s="30">
        <f t="shared" si="3"/>
        <v>150000</v>
      </c>
    </row>
    <row r="25" ht="15.75" customHeight="1">
      <c r="A25" s="28" t="s">
        <v>42</v>
      </c>
      <c r="B25" s="29">
        <v>0.0</v>
      </c>
      <c r="C25" s="29">
        <v>0.0</v>
      </c>
      <c r="D25" s="29">
        <v>0.0</v>
      </c>
      <c r="E25" s="29">
        <v>0.0</v>
      </c>
      <c r="F25" s="29">
        <v>0.0</v>
      </c>
      <c r="G25" s="29">
        <v>0.0</v>
      </c>
      <c r="H25" s="29">
        <v>0.0</v>
      </c>
      <c r="I25" s="29">
        <v>0.0</v>
      </c>
      <c r="J25" s="29">
        <v>0.0</v>
      </c>
      <c r="K25" s="29">
        <v>0.0</v>
      </c>
      <c r="L25" s="29">
        <v>0.0</v>
      </c>
      <c r="M25" s="29">
        <v>0.0</v>
      </c>
      <c r="N25" s="29">
        <v>0.0</v>
      </c>
      <c r="O25" s="30">
        <f t="shared" si="3"/>
        <v>0</v>
      </c>
    </row>
    <row r="26" ht="15.75" customHeight="1">
      <c r="A26" s="31" t="s">
        <v>43</v>
      </c>
      <c r="B26" s="32">
        <f t="shared" ref="B26:O26" si="4">SUM(B15:B25)</f>
        <v>61000</v>
      </c>
      <c r="C26" s="32">
        <f t="shared" si="4"/>
        <v>91000</v>
      </c>
      <c r="D26" s="32">
        <f t="shared" si="4"/>
        <v>89200</v>
      </c>
      <c r="E26" s="32">
        <f t="shared" si="4"/>
        <v>72300</v>
      </c>
      <c r="F26" s="32">
        <f t="shared" si="4"/>
        <v>109000</v>
      </c>
      <c r="G26" s="32">
        <f t="shared" si="4"/>
        <v>99000</v>
      </c>
      <c r="H26" s="32">
        <f t="shared" si="4"/>
        <v>89200</v>
      </c>
      <c r="I26" s="32">
        <f t="shared" si="4"/>
        <v>70300</v>
      </c>
      <c r="J26" s="32">
        <f t="shared" si="4"/>
        <v>109000</v>
      </c>
      <c r="K26" s="32">
        <f t="shared" si="4"/>
        <v>90000</v>
      </c>
      <c r="L26" s="32">
        <f t="shared" si="4"/>
        <v>89200</v>
      </c>
      <c r="M26" s="32">
        <f t="shared" si="4"/>
        <v>73300</v>
      </c>
      <c r="N26" s="32">
        <f t="shared" si="4"/>
        <v>109000</v>
      </c>
      <c r="O26" s="32">
        <f t="shared" si="4"/>
        <v>1151500</v>
      </c>
    </row>
    <row r="27" ht="15.75" customHeight="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ht="15.75" customHeight="1">
      <c r="A28" s="33" t="s">
        <v>44</v>
      </c>
      <c r="B28" s="34">
        <f t="shared" ref="B28:N28" si="5">B12-B26</f>
        <v>20500</v>
      </c>
      <c r="C28" s="34">
        <f t="shared" si="5"/>
        <v>-18000</v>
      </c>
      <c r="D28" s="34">
        <f t="shared" si="5"/>
        <v>6000</v>
      </c>
      <c r="E28" s="34">
        <f t="shared" si="5"/>
        <v>3700</v>
      </c>
      <c r="F28" s="34">
        <f t="shared" si="5"/>
        <v>-6000</v>
      </c>
      <c r="G28" s="34">
        <f t="shared" si="5"/>
        <v>-19200</v>
      </c>
      <c r="H28" s="34">
        <f t="shared" si="5"/>
        <v>7800</v>
      </c>
      <c r="I28" s="34">
        <f t="shared" si="5"/>
        <v>22700</v>
      </c>
      <c r="J28" s="34">
        <f t="shared" si="5"/>
        <v>-24500</v>
      </c>
      <c r="K28" s="34">
        <f t="shared" si="5"/>
        <v>8000</v>
      </c>
      <c r="L28" s="34">
        <f t="shared" si="5"/>
        <v>-7200</v>
      </c>
      <c r="M28" s="34">
        <f t="shared" si="5"/>
        <v>23900</v>
      </c>
      <c r="N28" s="34">
        <f t="shared" si="5"/>
        <v>-8000</v>
      </c>
      <c r="O28" s="34">
        <f>SUM(B28:N28)</f>
        <v>9700</v>
      </c>
    </row>
    <row r="29" ht="15.75" customHeight="1">
      <c r="A29" s="26" t="s">
        <v>45</v>
      </c>
      <c r="B29" s="35">
        <f>$B$2+B28</f>
        <v>30500</v>
      </c>
      <c r="C29" s="35">
        <f t="shared" ref="C29:N29" si="6">B29+C28</f>
        <v>12500</v>
      </c>
      <c r="D29" s="35">
        <f t="shared" si="6"/>
        <v>18500</v>
      </c>
      <c r="E29" s="35">
        <f t="shared" si="6"/>
        <v>22200</v>
      </c>
      <c r="F29" s="35">
        <f t="shared" si="6"/>
        <v>16200</v>
      </c>
      <c r="G29" s="35">
        <f t="shared" si="6"/>
        <v>-3000</v>
      </c>
      <c r="H29" s="35">
        <f t="shared" si="6"/>
        <v>4800</v>
      </c>
      <c r="I29" s="35">
        <f t="shared" si="6"/>
        <v>27500</v>
      </c>
      <c r="J29" s="35">
        <f t="shared" si="6"/>
        <v>3000</v>
      </c>
      <c r="K29" s="35">
        <f t="shared" si="6"/>
        <v>11000</v>
      </c>
      <c r="L29" s="35">
        <f t="shared" si="6"/>
        <v>3800</v>
      </c>
      <c r="M29" s="35">
        <f t="shared" si="6"/>
        <v>27700</v>
      </c>
      <c r="N29" s="35">
        <f t="shared" si="6"/>
        <v>19700</v>
      </c>
      <c r="O29" s="35">
        <f>N29</f>
        <v>19700</v>
      </c>
    </row>
    <row r="30" ht="15.75" customHeight="1">
      <c r="A30" s="33" t="s">
        <v>46</v>
      </c>
      <c r="B30" s="36" t="str">
        <f t="shared" ref="B30:N30" si="7">IF(B29&lt;0,"🔴 Negativo",IF(B29&lt;$E$2,"🟡 Abaixo da reserva","🟢 OK"))</f>
        <v>🟢 OK</v>
      </c>
      <c r="C30" s="36" t="str">
        <f t="shared" si="7"/>
        <v>🟡 Abaixo da reserva</v>
      </c>
      <c r="D30" s="36" t="str">
        <f t="shared" si="7"/>
        <v>🟡 Abaixo da reserva</v>
      </c>
      <c r="E30" s="36" t="str">
        <f t="shared" si="7"/>
        <v>🟡 Abaixo da reserva</v>
      </c>
      <c r="F30" s="36" t="str">
        <f t="shared" si="7"/>
        <v>🟡 Abaixo da reserva</v>
      </c>
      <c r="G30" s="36" t="str">
        <f t="shared" si="7"/>
        <v>🔴 Negativo</v>
      </c>
      <c r="H30" s="36" t="str">
        <f t="shared" si="7"/>
        <v>🟡 Abaixo da reserva</v>
      </c>
      <c r="I30" s="36" t="str">
        <f t="shared" si="7"/>
        <v>🟢 OK</v>
      </c>
      <c r="J30" s="36" t="str">
        <f t="shared" si="7"/>
        <v>🟡 Abaixo da reserva</v>
      </c>
      <c r="K30" s="36" t="str">
        <f t="shared" si="7"/>
        <v>🟡 Abaixo da reserva</v>
      </c>
      <c r="L30" s="36" t="str">
        <f t="shared" si="7"/>
        <v>🟡 Abaixo da reserva</v>
      </c>
      <c r="M30" s="36" t="str">
        <f t="shared" si="7"/>
        <v>🟢 OK</v>
      </c>
      <c r="N30" s="36" t="str">
        <f t="shared" si="7"/>
        <v>🟡 Abaixo da reserva</v>
      </c>
      <c r="O30" s="37"/>
    </row>
    <row r="31" ht="15.7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ht="15.75" customHeight="1">
      <c r="A32" s="38" t="s">
        <v>47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ht="15.75" customHeight="1">
      <c r="A33" s="39" t="s">
        <v>48</v>
      </c>
      <c r="B33" s="40">
        <f>MIN(B29:N29)</f>
        <v>-3000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ht="15.75" customHeight="1">
      <c r="A34" s="39" t="s">
        <v>49</v>
      </c>
      <c r="B34" s="36" t="str">
        <f t="array" ref="B34">INDEX(B5:N5,MATCH(B33,B29:N29,0))</f>
        <v>S6 · 09/11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ht="15.75" customHeight="1">
      <c r="A35" s="39" t="s">
        <v>50</v>
      </c>
      <c r="B35" s="41">
        <f>COUNTIF(B30:N30,"🟡*")+COUNTIF(B30:N30,"🔴*")</f>
        <v>10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ht="15.75" customHeight="1">
      <c r="A36" s="39" t="s">
        <v>51</v>
      </c>
      <c r="B36" s="42">
        <f>COUNTIF(B30:N30,"🔴*")</f>
        <v>1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ht="15.75" customHeight="1">
      <c r="A37" s="39" t="s">
        <v>52</v>
      </c>
      <c r="B37" s="34">
        <f>N29</f>
        <v>19700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ht="15.75" customHeight="1">
      <c r="A38" s="39" t="s">
        <v>53</v>
      </c>
      <c r="B38" s="34">
        <f>O28</f>
        <v>9700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ht="15.75" customHeight="1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ht="45.75" customHeight="1">
      <c r="A40" s="43" t="str">
        <f>IF(B36&gt;0,"ALERTA: o caixa fica NEGATIVO em "&amp;B36&amp;" semana(s); o pior momento é "&amp;B34&amp;", com "&amp;TEXT(B33,"R$ #,##0")&amp;". Aja antes dessa semana: antecipe recebíveis, renegocie vencimentos, adie saída não essencial ou acerte prazo com clientes que pagam em 45/60 dias.",IF(B33&lt;$E$2,"ATENÇÃO: o caixa fica abaixo da reserva mínima na semana "&amp;B34&amp;" ("&amp;TEXT(B33,"R$ #,##0")&amp;"). Não é crise, é aviso — ajuste agora, enquanto é barato.","Caixa confortável no trimestre: o menor saldo projetado é "&amp;TEXT(B33,"R$ #,##0")&amp;" em "&amp;B34&amp;", acima da reserva. Mantenha a rotina semanal."))</f>
        <v>ALERTA: o caixa fica NEGATIVO em 1 semana(s); o pior momento é S6 · 09/11, com -R$ 3.000. Aja antes dessa semana: antecipe recebíveis, renegocie vencimentos, adie saída não essencial ou acerte prazo com clientes que pagam em 45/60 dias.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ht="15.7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</row>
    <row r="42" ht="15.75" customHeight="1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ht="15.0" customHeight="1">
      <c r="A43" s="44" t="s">
        <v>54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ht="15.75" customHeight="1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ht="15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ht="15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ht="15.75" customHeight="1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ht="15.75" customHeight="1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ht="15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ht="15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ht="15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ht="15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ht="15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ht="15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ht="15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ht="15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ht="15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ht="15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ht="15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ht="15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ht="15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ht="15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ht="15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ht="15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ht="15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ht="15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ht="15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ht="15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ht="15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ht="15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ht="15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ht="15.75" customHeight="1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ht="15.75" customHeight="1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ht="15.75" customHeight="1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ht="15.75" customHeight="1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ht="15.75" customHeight="1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ht="15.75" customHeight="1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ht="15.75" customHeight="1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ht="15.75" customHeight="1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ht="15.75" customHeight="1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ht="15.75" customHeight="1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ht="15.75" customHeight="1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ht="15.75" customHeight="1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 ht="15.75" customHeight="1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 ht="15.75" customHeight="1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ht="15.75" customHeight="1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ht="15.75" customHeight="1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ht="15.75" customHeight="1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ht="15.75" customHeight="1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ht="15.75" customHeight="1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ht="15.75" customHeight="1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ht="15.75" customHeight="1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ht="15.75" customHeight="1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ht="15.75" customHeight="1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ht="15.75" customHeight="1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ht="15.75" customHeight="1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ht="15.75" customHeight="1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ht="15.75" customHeight="1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ht="15.75" customHeight="1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ht="15.75" customHeight="1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ht="15.75" customHeight="1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ht="15.75" customHeight="1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ht="15.75" customHeight="1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ht="15.75" customHeight="1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ht="15.75" customHeight="1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ht="15.75" customHeight="1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ht="15.75" customHeight="1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 ht="15.75" customHeight="1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 ht="15.75" customHeight="1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 ht="15.75" customHeight="1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 ht="15.75" customHeight="1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 ht="15.75" customHeight="1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 ht="15.75" customHeight="1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 ht="15.75" customHeight="1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 ht="15.75" customHeight="1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 ht="15.75" customHeight="1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 ht="15.75" customHeight="1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 ht="15.75" customHeight="1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 ht="15.75" customHeight="1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 ht="15.75" customHeight="1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 ht="15.75" customHeight="1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 ht="15.75" customHeight="1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ht="15.75" customHeight="1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 ht="15.75" customHeight="1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 ht="15.75" customHeight="1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 ht="15.75" customHeight="1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 ht="15.75" customHeight="1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 ht="15.75" customHeight="1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 ht="15.75" customHeight="1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ht="15.75" customHeight="1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 ht="15.75" customHeight="1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 ht="15.75" customHeight="1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ht="15.75" customHeight="1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ht="15.75" customHeight="1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ht="15.75" customHeight="1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 ht="15.75" customHeight="1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 ht="15.75" customHeight="1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 ht="15.75" customHeight="1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 ht="15.75" customHeight="1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 ht="15.75" customHeight="1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 ht="15.75" customHeight="1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 ht="15.75" customHeight="1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 ht="15.75" customHeight="1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 ht="15.75" customHeight="1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 ht="15.75" customHeight="1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 ht="15.75" customHeight="1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 ht="15.75" customHeight="1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 ht="15.75" customHeight="1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 ht="15.75" customHeight="1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 ht="15.75" customHeight="1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 ht="15.75" customHeight="1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 ht="15.75" customHeight="1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 ht="15.75" customHeight="1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 ht="15.75" customHeight="1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 ht="15.75" customHeight="1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 ht="15.75" customHeight="1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 ht="15.75" customHeight="1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 ht="15.75" customHeight="1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 ht="15.75" customHeight="1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 ht="15.75" customHeight="1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 ht="15.75" customHeight="1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 ht="15.75" customHeight="1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 ht="15.75" customHeight="1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 ht="15.75" customHeight="1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 ht="15.75" customHeight="1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 ht="15.75" customHeight="1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 ht="15.75" customHeight="1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 ht="15.75" customHeight="1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 ht="15.75" customHeight="1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 ht="15.75" customHeight="1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 ht="15.75" customHeight="1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 ht="15.75" customHeight="1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 ht="15.75" customHeight="1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 ht="15.75" customHeight="1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 ht="15.75" customHeight="1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 ht="15.75" customHeight="1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 ht="15.75" customHeight="1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 ht="15.75" customHeight="1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 ht="15.75" customHeight="1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 ht="15.75" customHeight="1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 ht="15.75" customHeight="1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ht="15.75" customHeight="1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 ht="15.75" customHeight="1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 ht="15.75" customHeight="1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 ht="15.75" customHeight="1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 ht="15.75" customHeight="1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 ht="15.75" customHeight="1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 ht="15.75" customHeight="1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 ht="15.75" customHeight="1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 ht="15.75" customHeight="1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 ht="15.75" customHeight="1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 ht="15.75" customHeight="1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 ht="15.75" customHeight="1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</row>
    <row r="194" ht="15.75" customHeight="1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</row>
    <row r="195" ht="15.75" customHeight="1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</row>
    <row r="196" ht="15.75" customHeight="1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</row>
    <row r="197" ht="15.75" customHeight="1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</row>
    <row r="198" ht="15.75" customHeight="1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</row>
    <row r="199" ht="15.75" customHeight="1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</row>
    <row r="200" ht="15.75" customHeight="1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</row>
    <row r="201" ht="15.75" customHeight="1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</row>
    <row r="202" ht="15.75" customHeight="1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</row>
    <row r="203" ht="15.75" customHeight="1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</row>
    <row r="204" ht="15.75" customHeight="1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</row>
    <row r="205" ht="15.75" customHeight="1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</row>
    <row r="206" ht="15.75" customHeight="1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</row>
    <row r="207" ht="15.75" customHeight="1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</row>
    <row r="208" ht="15.75" customHeight="1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 ht="15.75" customHeight="1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</row>
    <row r="210" ht="15.75" customHeight="1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</row>
    <row r="211" ht="15.75" customHeight="1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</row>
    <row r="212" ht="15.75" customHeight="1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</row>
    <row r="213" ht="15.75" customHeight="1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</row>
    <row r="214" ht="15.75" customHeight="1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</row>
    <row r="215" ht="15.75" customHeight="1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</row>
    <row r="216" ht="15.75" customHeight="1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</row>
    <row r="217" ht="15.75" customHeight="1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</row>
    <row r="218" ht="15.75" customHeight="1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</row>
    <row r="219" ht="15.75" customHeight="1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</row>
    <row r="220" ht="15.75" customHeight="1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</row>
    <row r="221" ht="15.75" customHeight="1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</row>
    <row r="222" ht="15.75" customHeight="1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</row>
    <row r="223" ht="15.75" customHeight="1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</row>
    <row r="224" ht="15.75" customHeight="1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</row>
    <row r="225" ht="15.75" customHeight="1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</row>
    <row r="226" ht="15.75" customHeight="1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</row>
    <row r="227" ht="15.75" customHeight="1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</row>
    <row r="228" ht="15.75" customHeight="1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</row>
    <row r="229" ht="15.75" customHeight="1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</row>
    <row r="230" ht="15.75" customHeight="1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</row>
    <row r="231" ht="15.75" customHeight="1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</row>
    <row r="232" ht="15.75" customHeight="1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</row>
    <row r="233" ht="15.75" customHeight="1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</row>
    <row r="234" ht="15.75" customHeight="1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</row>
    <row r="235" ht="15.75" customHeight="1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</row>
    <row r="236" ht="15.75" customHeight="1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</row>
    <row r="237" ht="15.75" customHeight="1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</row>
    <row r="238" ht="15.75" customHeight="1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</row>
    <row r="239" ht="15.75" customHeight="1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</row>
    <row r="240" ht="15.75" customHeight="1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</row>
    <row r="241" ht="15.75" customHeight="1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</row>
    <row r="242" ht="15.75" customHeight="1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</row>
    <row r="243" ht="15.75" customHeight="1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</row>
    <row r="244" ht="15.75" customHeight="1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</row>
    <row r="245" ht="15.75" customHeight="1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</row>
    <row r="246" ht="15.75" customHeight="1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</row>
    <row r="247" ht="15.75" customHeight="1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 ht="15.75" customHeight="1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</row>
    <row r="249" ht="15.75" customHeight="1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</row>
    <row r="250" ht="15.75" customHeight="1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</row>
    <row r="251" ht="15.75" customHeight="1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 ht="15.75" customHeight="1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 ht="15.75" customHeight="1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</row>
    <row r="254" ht="15.75" customHeight="1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 ht="15.75" customHeight="1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</row>
    <row r="256" ht="15.75" customHeight="1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 ht="15.75" customHeight="1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</row>
    <row r="258" ht="15.75" customHeight="1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</row>
    <row r="259" ht="15.75" customHeight="1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</row>
    <row r="260" ht="15.75" customHeight="1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 ht="15.75" customHeight="1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</row>
    <row r="262" ht="15.75" customHeight="1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 ht="15.75" customHeight="1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</row>
    <row r="264" ht="15.75" customHeight="1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 ht="15.75" customHeight="1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</row>
    <row r="266" ht="15.75" customHeight="1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</row>
    <row r="267" ht="15.75" customHeight="1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</row>
    <row r="268" ht="15.75" customHeight="1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 ht="15.75" customHeight="1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</row>
    <row r="270" ht="15.75" customHeight="1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</row>
    <row r="271" ht="15.75" customHeight="1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</row>
    <row r="272" ht="15.75" customHeight="1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 ht="15.75" customHeight="1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</row>
    <row r="274" ht="15.75" customHeight="1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</row>
    <row r="275" ht="15.75" customHeight="1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</row>
    <row r="276" ht="15.75" customHeight="1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 ht="15.75" customHeight="1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</row>
    <row r="278" ht="15.75" customHeight="1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</row>
    <row r="279" ht="15.75" customHeight="1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</row>
    <row r="280" ht="15.75" customHeight="1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 ht="15.75" customHeight="1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  <row r="282" ht="15.75" customHeight="1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</row>
    <row r="283" ht="15.75" customHeight="1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</row>
    <row r="284" ht="15.75" customHeight="1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</row>
    <row r="285" ht="15.75" customHeight="1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</row>
    <row r="286" ht="15.75" customHeight="1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</row>
    <row r="287" ht="15.75" customHeight="1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</row>
    <row r="288" ht="15.75" customHeight="1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</row>
    <row r="289" ht="15.75" customHeight="1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</row>
    <row r="290" ht="15.75" customHeight="1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</row>
    <row r="291" ht="15.75" customHeight="1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</row>
    <row r="292" ht="15.75" customHeight="1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</row>
    <row r="293" ht="15.75" customHeight="1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</row>
    <row r="294" ht="15.75" customHeight="1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</row>
    <row r="295" ht="15.75" customHeight="1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</row>
    <row r="296" ht="15.75" customHeight="1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</row>
    <row r="297" ht="15.75" customHeight="1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</row>
    <row r="298" ht="15.75" customHeight="1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</row>
    <row r="299" ht="15.75" customHeight="1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</row>
    <row r="300" ht="15.75" customHeight="1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</row>
    <row r="301" ht="15.75" customHeight="1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</row>
    <row r="302" ht="15.75" customHeight="1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</row>
    <row r="303" ht="15.75" customHeight="1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</row>
    <row r="304" ht="15.75" customHeight="1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</row>
    <row r="305" ht="15.75" customHeight="1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</row>
    <row r="306" ht="15.75" customHeight="1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</row>
    <row r="307" ht="15.75" customHeight="1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</row>
    <row r="308" ht="15.75" customHeight="1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</row>
    <row r="309" ht="15.75" customHeight="1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</row>
    <row r="310" ht="15.75" customHeight="1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</row>
    <row r="311" ht="15.75" customHeight="1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</row>
    <row r="312" ht="15.75" customHeight="1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</row>
    <row r="313" ht="15.75" customHeight="1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</row>
    <row r="314" ht="15.75" customHeight="1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</row>
    <row r="315" ht="15.75" customHeight="1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</row>
    <row r="316" ht="15.75" customHeight="1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</row>
    <row r="317" ht="15.75" customHeight="1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</row>
    <row r="318" ht="15.75" customHeight="1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</row>
    <row r="319" ht="15.75" customHeight="1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</row>
    <row r="320" ht="15.75" customHeight="1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</row>
    <row r="321" ht="15.75" customHeight="1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</row>
    <row r="322" ht="15.75" customHeight="1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</row>
    <row r="323" ht="15.75" customHeight="1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</row>
    <row r="324" ht="15.75" customHeight="1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</row>
    <row r="325" ht="15.75" customHeight="1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</row>
    <row r="326" ht="15.75" customHeight="1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</row>
    <row r="327" ht="15.75" customHeight="1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</row>
    <row r="328" ht="15.75" customHeight="1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</row>
    <row r="329" ht="15.75" customHeight="1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</row>
    <row r="330" ht="15.75" customHeight="1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</row>
    <row r="331" ht="15.75" customHeight="1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</row>
    <row r="332" ht="15.75" customHeight="1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</row>
    <row r="333" ht="15.75" customHeight="1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</row>
    <row r="334" ht="15.75" customHeight="1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</row>
    <row r="335" ht="15.75" customHeight="1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</row>
    <row r="336" ht="15.75" customHeight="1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</row>
    <row r="337" ht="15.75" customHeight="1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</row>
    <row r="338" ht="15.75" customHeight="1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</row>
    <row r="339" ht="15.75" customHeight="1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</row>
    <row r="340" ht="15.75" customHeight="1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</row>
    <row r="341" ht="15.75" customHeight="1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</row>
    <row r="342" ht="15.75" customHeight="1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</row>
    <row r="343" ht="15.75" customHeight="1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</row>
    <row r="344" ht="15.75" customHeight="1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</row>
    <row r="345" ht="15.75" customHeight="1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</row>
    <row r="346" ht="15.75" customHeight="1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</row>
    <row r="347" ht="15.75" customHeight="1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 ht="15.75" customHeight="1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</row>
    <row r="349" ht="15.75" customHeight="1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</row>
    <row r="350" ht="15.75" customHeight="1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</row>
    <row r="351" ht="15.75" customHeight="1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</row>
    <row r="352" ht="15.75" customHeight="1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</row>
    <row r="353" ht="15.75" customHeight="1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</row>
    <row r="354" ht="15.75" customHeight="1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</row>
    <row r="355" ht="15.75" customHeight="1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</row>
    <row r="356" ht="15.75" customHeight="1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</row>
    <row r="357" ht="15.75" customHeight="1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</row>
    <row r="358" ht="15.75" customHeight="1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</row>
    <row r="359" ht="15.75" customHeight="1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</row>
    <row r="360" ht="15.75" customHeight="1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</row>
    <row r="361" ht="15.75" customHeight="1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</row>
    <row r="362" ht="15.75" customHeight="1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</row>
    <row r="363" ht="15.75" customHeight="1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</row>
    <row r="364" ht="15.75" customHeight="1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</row>
    <row r="365" ht="15.75" customHeight="1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</row>
    <row r="366" ht="15.75" customHeight="1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</row>
    <row r="367" ht="15.75" customHeight="1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</row>
    <row r="368" ht="15.75" customHeight="1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</row>
    <row r="369" ht="15.75" customHeight="1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</row>
    <row r="370" ht="15.75" customHeight="1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</row>
    <row r="371" ht="15.75" customHeight="1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</row>
    <row r="372" ht="15.75" customHeight="1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</row>
    <row r="373" ht="15.75" customHeight="1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</row>
    <row r="374" ht="15.75" customHeight="1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</row>
    <row r="375" ht="15.75" customHeight="1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</row>
    <row r="376" ht="15.75" customHeight="1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  <row r="377" ht="15.75" customHeight="1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</row>
    <row r="378" ht="15.75" customHeight="1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</row>
    <row r="379" ht="15.75" customHeight="1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</row>
    <row r="380" ht="15.75" customHeight="1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</row>
    <row r="381" ht="15.75" customHeight="1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</row>
    <row r="382" ht="15.75" customHeight="1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</row>
    <row r="383" ht="15.75" customHeight="1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</row>
    <row r="384" ht="15.75" customHeight="1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</row>
    <row r="385" ht="15.75" customHeight="1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</row>
    <row r="386" ht="15.75" customHeight="1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</row>
    <row r="387" ht="15.75" customHeight="1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</row>
    <row r="388" ht="15.75" customHeight="1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</row>
    <row r="389" ht="15.75" customHeight="1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</row>
    <row r="390" ht="15.75" customHeight="1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</row>
    <row r="391" ht="15.75" customHeight="1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</row>
    <row r="392" ht="15.75" customHeight="1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</row>
    <row r="393" ht="15.75" customHeight="1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</row>
    <row r="394" ht="15.75" customHeight="1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</row>
    <row r="395" ht="15.75" customHeight="1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</row>
    <row r="396" ht="15.75" customHeight="1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</row>
    <row r="397" ht="15.75" customHeight="1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</row>
    <row r="398" ht="15.75" customHeight="1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</row>
    <row r="399" ht="15.75" customHeight="1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</row>
    <row r="400" ht="15.75" customHeight="1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</row>
    <row r="401" ht="15.75" customHeight="1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</row>
    <row r="402" ht="15.75" customHeight="1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</row>
    <row r="403" ht="15.75" customHeight="1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</row>
    <row r="404" ht="15.75" customHeight="1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</row>
    <row r="405" ht="15.75" customHeight="1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</row>
    <row r="406" ht="15.75" customHeight="1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</row>
    <row r="407" ht="15.75" customHeight="1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</row>
    <row r="408" ht="15.75" customHeight="1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</row>
    <row r="409" ht="15.75" customHeight="1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</row>
    <row r="410" ht="15.75" customHeight="1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</row>
    <row r="411" ht="15.75" customHeight="1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</row>
    <row r="412" ht="15.75" customHeight="1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</row>
    <row r="413" ht="15.75" customHeight="1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</row>
    <row r="414" ht="15.75" customHeight="1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</row>
    <row r="415" ht="15.75" customHeight="1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</row>
    <row r="416" ht="15.75" customHeight="1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</row>
    <row r="417" ht="15.75" customHeight="1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</row>
    <row r="418" ht="15.75" customHeight="1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</row>
    <row r="419" ht="15.75" customHeight="1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</row>
    <row r="420" ht="15.75" customHeight="1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</row>
    <row r="421" ht="15.75" customHeight="1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</row>
    <row r="422" ht="15.75" customHeight="1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</row>
    <row r="423" ht="15.75" customHeight="1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</row>
    <row r="424" ht="15.75" customHeight="1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</row>
    <row r="425" ht="15.75" customHeight="1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</row>
    <row r="426" ht="15.75" customHeight="1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</row>
    <row r="427" ht="15.75" customHeight="1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</row>
    <row r="428" ht="15.75" customHeight="1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</row>
    <row r="429" ht="15.75" customHeight="1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</row>
    <row r="430" ht="15.75" customHeight="1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</row>
    <row r="431" ht="15.75" customHeight="1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</row>
    <row r="432" ht="15.75" customHeight="1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</row>
    <row r="433" ht="15.75" customHeight="1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</row>
    <row r="434" ht="15.75" customHeight="1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</row>
    <row r="435" ht="15.75" customHeight="1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</row>
    <row r="436" ht="15.75" customHeight="1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</row>
    <row r="437" ht="15.75" customHeight="1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</row>
    <row r="438" ht="15.75" customHeight="1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</row>
    <row r="439" ht="15.75" customHeight="1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</row>
    <row r="440" ht="15.75" customHeight="1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</row>
    <row r="441" ht="15.75" customHeight="1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</row>
    <row r="442" ht="15.75" customHeight="1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</row>
    <row r="443" ht="15.75" customHeight="1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</row>
    <row r="444" ht="15.75" customHeight="1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</row>
    <row r="445" ht="15.75" customHeight="1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</row>
    <row r="446" ht="15.75" customHeight="1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</row>
    <row r="447" ht="15.75" customHeight="1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</row>
    <row r="448" ht="15.75" customHeight="1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</row>
    <row r="449" ht="15.75" customHeight="1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</row>
    <row r="450" ht="15.75" customHeight="1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</row>
    <row r="451" ht="15.75" customHeight="1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</row>
    <row r="452" ht="15.75" customHeight="1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</row>
    <row r="453" ht="15.75" customHeight="1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</row>
    <row r="454" ht="15.75" customHeight="1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</row>
    <row r="455" ht="15.75" customHeight="1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</row>
    <row r="456" ht="15.75" customHeight="1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</row>
    <row r="457" ht="15.75" customHeight="1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</row>
    <row r="458" ht="15.75" customHeight="1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</row>
    <row r="459" ht="15.75" customHeight="1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</row>
    <row r="460" ht="15.75" customHeight="1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</row>
    <row r="461" ht="15.75" customHeight="1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</row>
    <row r="462" ht="15.75" customHeight="1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</row>
    <row r="463" ht="15.75" customHeight="1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</row>
    <row r="464" ht="15.75" customHeight="1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</row>
    <row r="465" ht="15.75" customHeight="1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</row>
    <row r="466" ht="15.75" customHeight="1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</row>
    <row r="467" ht="15.75" customHeight="1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</row>
    <row r="468" ht="15.75" customHeight="1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</row>
    <row r="469" ht="15.75" customHeight="1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</row>
    <row r="470" ht="15.75" customHeight="1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</row>
    <row r="471" ht="15.75" customHeight="1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</row>
    <row r="472" ht="15.75" customHeight="1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</row>
    <row r="473" ht="15.75" customHeight="1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</row>
    <row r="474" ht="15.75" customHeight="1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</row>
    <row r="475" ht="15.75" customHeight="1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</row>
    <row r="476" ht="15.75" customHeight="1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</row>
    <row r="477" ht="15.75" customHeight="1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</row>
    <row r="478" ht="15.75" customHeight="1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</row>
    <row r="479" ht="15.75" customHeight="1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</row>
    <row r="480" ht="15.75" customHeight="1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</row>
    <row r="481" ht="15.75" customHeight="1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</row>
    <row r="482" ht="15.75" customHeight="1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</row>
    <row r="483" ht="15.75" customHeight="1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</row>
    <row r="484" ht="15.75" customHeight="1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</row>
    <row r="485" ht="15.75" customHeight="1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</row>
    <row r="486" ht="15.75" customHeight="1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</row>
    <row r="487" ht="15.75" customHeight="1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</row>
    <row r="488" ht="15.75" customHeight="1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</row>
    <row r="489" ht="15.75" customHeight="1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</row>
    <row r="490" ht="15.75" customHeight="1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</row>
    <row r="491" ht="15.75" customHeight="1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</row>
    <row r="492" ht="15.75" customHeight="1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</row>
    <row r="493" ht="15.75" customHeight="1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</row>
    <row r="494" ht="15.75" customHeight="1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</row>
    <row r="495" ht="15.75" customHeight="1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</row>
    <row r="496" ht="15.75" customHeight="1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</row>
    <row r="497" ht="15.75" customHeight="1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</row>
    <row r="498" ht="15.75" customHeight="1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</row>
    <row r="499" ht="15.75" customHeight="1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</row>
    <row r="500" ht="15.75" customHeight="1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</row>
    <row r="501" ht="15.75" customHeight="1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</row>
    <row r="502" ht="15.75" customHeight="1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</row>
    <row r="503" ht="15.75" customHeight="1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</row>
    <row r="504" ht="15.75" customHeight="1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</row>
    <row r="505" ht="15.75" customHeight="1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</row>
    <row r="506" ht="15.75" customHeight="1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</row>
    <row r="507" ht="15.75" customHeight="1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</row>
    <row r="508" ht="15.75" customHeight="1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</row>
    <row r="509" ht="15.75" customHeight="1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</row>
    <row r="510" ht="15.75" customHeight="1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</row>
    <row r="511" ht="15.75" customHeight="1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</row>
    <row r="512" ht="15.75" customHeight="1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</row>
    <row r="513" ht="15.75" customHeight="1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</row>
    <row r="514" ht="15.75" customHeight="1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</row>
    <row r="515" ht="15.75" customHeight="1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</row>
    <row r="516" ht="15.75" customHeight="1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</row>
    <row r="517" ht="15.75" customHeight="1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</row>
    <row r="518" ht="15.75" customHeight="1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</row>
    <row r="519" ht="15.75" customHeight="1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</row>
    <row r="520" ht="15.75" customHeight="1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</row>
    <row r="521" ht="15.75" customHeight="1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</row>
    <row r="522" ht="15.75" customHeight="1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</row>
    <row r="523" ht="15.75" customHeight="1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</row>
    <row r="524" ht="15.75" customHeight="1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</row>
    <row r="525" ht="15.75" customHeight="1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</row>
    <row r="526" ht="15.75" customHeight="1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</row>
    <row r="527" ht="15.75" customHeight="1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</row>
    <row r="528" ht="15.75" customHeight="1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</row>
    <row r="529" ht="15.75" customHeight="1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</row>
    <row r="530" ht="15.75" customHeight="1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</row>
    <row r="531" ht="15.75" customHeight="1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</row>
    <row r="532" ht="15.75" customHeight="1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</row>
    <row r="533" ht="15.75" customHeight="1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</row>
    <row r="534" ht="15.75" customHeight="1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</row>
    <row r="535" ht="15.75" customHeight="1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</row>
    <row r="536" ht="15.75" customHeight="1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</row>
    <row r="537" ht="15.75" customHeight="1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</row>
    <row r="538" ht="15.75" customHeight="1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</row>
    <row r="539" ht="15.75" customHeight="1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</row>
    <row r="540" ht="15.75" customHeight="1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</row>
    <row r="541" ht="15.75" customHeight="1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</row>
    <row r="542" ht="15.75" customHeight="1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</row>
    <row r="543" ht="15.75" customHeight="1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</row>
    <row r="544" ht="15.75" customHeight="1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</row>
    <row r="545" ht="15.75" customHeight="1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</row>
    <row r="546" ht="15.75" customHeight="1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</row>
    <row r="547" ht="15.75" customHeight="1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</row>
    <row r="548" ht="15.75" customHeight="1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</row>
    <row r="549" ht="15.75" customHeight="1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</row>
    <row r="550" ht="15.75" customHeight="1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</row>
    <row r="551" ht="15.75" customHeight="1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</row>
    <row r="552" ht="15.75" customHeight="1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</row>
    <row r="553" ht="15.75" customHeight="1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</row>
    <row r="554" ht="15.75" customHeight="1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</row>
    <row r="555" ht="15.75" customHeight="1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</row>
    <row r="556" ht="15.75" customHeight="1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</row>
    <row r="557" ht="15.75" customHeight="1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</row>
    <row r="558" ht="15.75" customHeight="1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</row>
    <row r="559" ht="15.75" customHeight="1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</row>
    <row r="560" ht="15.75" customHeight="1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</row>
    <row r="561" ht="15.75" customHeight="1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</row>
    <row r="562" ht="15.75" customHeight="1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</row>
    <row r="563" ht="15.75" customHeight="1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</row>
    <row r="564" ht="15.75" customHeight="1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</row>
    <row r="565" ht="15.75" customHeight="1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</row>
    <row r="566" ht="15.75" customHeight="1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</row>
    <row r="567" ht="15.75" customHeight="1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</row>
    <row r="568" ht="15.75" customHeight="1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</row>
    <row r="569" ht="15.75" customHeight="1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</row>
    <row r="570" ht="15.75" customHeight="1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</row>
    <row r="571" ht="15.75" customHeight="1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</row>
    <row r="572" ht="15.75" customHeight="1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</row>
    <row r="573" ht="15.75" customHeight="1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</row>
    <row r="574" ht="15.75" customHeight="1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</row>
    <row r="575" ht="15.75" customHeight="1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</row>
    <row r="576" ht="15.75" customHeight="1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</row>
    <row r="577" ht="15.75" customHeight="1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</row>
    <row r="578" ht="15.75" customHeight="1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</row>
    <row r="579" ht="15.75" customHeight="1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</row>
    <row r="580" ht="15.75" customHeight="1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</row>
    <row r="581" ht="15.75" customHeight="1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</row>
    <row r="582" ht="15.75" customHeight="1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</row>
    <row r="583" ht="15.75" customHeight="1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</row>
    <row r="584" ht="15.75" customHeight="1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</row>
    <row r="585" ht="15.75" customHeight="1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</row>
    <row r="586" ht="15.75" customHeight="1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</row>
    <row r="587" ht="15.75" customHeight="1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</row>
    <row r="588" ht="15.75" customHeight="1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</row>
    <row r="589" ht="15.75" customHeight="1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</row>
    <row r="590" ht="15.75" customHeight="1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</row>
    <row r="591" ht="15.75" customHeight="1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</row>
    <row r="592" ht="15.75" customHeight="1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</row>
    <row r="593" ht="15.75" customHeight="1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</row>
    <row r="594" ht="15.75" customHeight="1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</row>
    <row r="595" ht="15.75" customHeight="1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</row>
    <row r="596" ht="15.75" customHeight="1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</row>
    <row r="597" ht="15.75" customHeight="1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</row>
    <row r="598" ht="15.75" customHeight="1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</row>
    <row r="599" ht="15.75" customHeight="1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</row>
    <row r="600" ht="15.75" customHeight="1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</row>
    <row r="601" ht="15.75" customHeight="1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</row>
    <row r="602" ht="15.75" customHeight="1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</row>
    <row r="603" ht="15.75" customHeight="1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</row>
    <row r="604" ht="15.75" customHeight="1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</row>
    <row r="605" ht="15.75" customHeight="1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</row>
    <row r="606" ht="15.75" customHeight="1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</row>
    <row r="607" ht="15.75" customHeight="1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</row>
    <row r="608" ht="15.75" customHeight="1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</row>
    <row r="609" ht="15.75" customHeight="1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</row>
    <row r="610" ht="15.75" customHeight="1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</row>
    <row r="611" ht="15.75" customHeight="1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</row>
    <row r="612" ht="15.75" customHeight="1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</row>
    <row r="613" ht="15.75" customHeight="1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</row>
    <row r="614" ht="15.75" customHeight="1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</row>
    <row r="615" ht="15.75" customHeight="1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</row>
    <row r="616" ht="15.75" customHeight="1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</row>
    <row r="617" ht="15.75" customHeight="1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</row>
    <row r="618" ht="15.75" customHeight="1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</row>
    <row r="619" ht="15.75" customHeight="1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</row>
    <row r="620" ht="15.75" customHeight="1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</row>
    <row r="621" ht="15.75" customHeight="1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</row>
    <row r="622" ht="15.75" customHeight="1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</row>
    <row r="623" ht="15.75" customHeight="1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</row>
    <row r="624" ht="15.75" customHeight="1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</row>
    <row r="625" ht="15.75" customHeight="1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</row>
    <row r="626" ht="15.75" customHeight="1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</row>
    <row r="627" ht="15.75" customHeight="1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</row>
    <row r="628" ht="15.75" customHeight="1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</row>
    <row r="629" ht="15.75" customHeight="1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</row>
    <row r="630" ht="15.75" customHeight="1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</row>
    <row r="631" ht="15.75" customHeight="1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</row>
    <row r="632" ht="15.75" customHeight="1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</row>
    <row r="633" ht="15.75" customHeight="1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</row>
    <row r="634" ht="15.75" customHeight="1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</row>
    <row r="635" ht="15.75" customHeight="1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</row>
    <row r="636" ht="15.75" customHeight="1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</row>
    <row r="637" ht="15.75" customHeight="1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</row>
    <row r="638" ht="15.75" customHeight="1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</row>
    <row r="639" ht="15.75" customHeight="1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</row>
    <row r="640" ht="15.75" customHeight="1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</row>
    <row r="641" ht="15.75" customHeight="1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</row>
    <row r="642" ht="15.75" customHeight="1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</row>
    <row r="643" ht="15.75" customHeight="1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</row>
    <row r="644" ht="15.75" customHeight="1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</row>
    <row r="645" ht="15.75" customHeight="1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</row>
    <row r="646" ht="15.75" customHeight="1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</row>
    <row r="647" ht="15.75" customHeight="1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</row>
    <row r="648" ht="15.75" customHeight="1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</row>
    <row r="649" ht="15.75" customHeight="1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</row>
    <row r="650" ht="15.75" customHeight="1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</row>
    <row r="651" ht="15.75" customHeight="1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</row>
    <row r="652" ht="15.75" customHeight="1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</row>
    <row r="653" ht="15.75" customHeight="1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</row>
    <row r="654" ht="15.75" customHeight="1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</row>
    <row r="655" ht="15.75" customHeight="1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</row>
    <row r="656" ht="15.75" customHeight="1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</row>
    <row r="657" ht="15.75" customHeight="1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</row>
    <row r="658" ht="15.75" customHeight="1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</row>
    <row r="659" ht="15.75" customHeight="1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</row>
    <row r="660" ht="15.75" customHeight="1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</row>
    <row r="661" ht="15.75" customHeight="1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</row>
    <row r="662" ht="15.75" customHeight="1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</row>
    <row r="663" ht="15.75" customHeight="1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</row>
    <row r="664" ht="15.75" customHeight="1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</row>
    <row r="665" ht="15.75" customHeight="1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</row>
    <row r="666" ht="15.75" customHeight="1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</row>
    <row r="667" ht="15.75" customHeight="1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</row>
    <row r="668" ht="15.75" customHeight="1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</row>
    <row r="669" ht="15.75" customHeight="1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</row>
    <row r="670" ht="15.75" customHeight="1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</row>
    <row r="671" ht="15.75" customHeight="1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</row>
    <row r="672" ht="15.75" customHeight="1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</row>
    <row r="673" ht="15.75" customHeight="1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</row>
    <row r="674" ht="15.75" customHeight="1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</row>
    <row r="675" ht="15.75" customHeight="1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</row>
    <row r="676" ht="15.75" customHeight="1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</row>
    <row r="677" ht="15.75" customHeight="1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</row>
    <row r="678" ht="15.75" customHeight="1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</row>
    <row r="679" ht="15.75" customHeight="1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</row>
    <row r="680" ht="15.75" customHeight="1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</row>
    <row r="681" ht="15.75" customHeight="1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</row>
    <row r="682" ht="15.75" customHeight="1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</row>
    <row r="683" ht="15.75" customHeight="1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</row>
    <row r="684" ht="15.75" customHeight="1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</row>
    <row r="685" ht="15.75" customHeight="1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</row>
    <row r="686" ht="15.75" customHeight="1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</row>
    <row r="687" ht="15.75" customHeight="1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</row>
    <row r="688" ht="15.75" customHeight="1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</row>
    <row r="689" ht="15.75" customHeight="1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</row>
    <row r="690" ht="15.75" customHeight="1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</row>
    <row r="691" ht="15.75" customHeight="1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</row>
    <row r="692" ht="15.75" customHeight="1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</row>
    <row r="693" ht="15.75" customHeight="1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</row>
    <row r="694" ht="15.75" customHeight="1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</row>
    <row r="695" ht="15.75" customHeight="1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</row>
    <row r="696" ht="15.75" customHeight="1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</row>
    <row r="697" ht="15.75" customHeight="1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</row>
    <row r="698" ht="15.75" customHeight="1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</row>
    <row r="699" ht="15.75" customHeight="1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</row>
    <row r="700" ht="15.75" customHeight="1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</row>
    <row r="701" ht="15.75" customHeight="1"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</row>
    <row r="702" ht="15.75" customHeight="1"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</row>
    <row r="703" ht="15.75" customHeight="1"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</row>
    <row r="704" ht="15.75" customHeight="1"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</row>
    <row r="705" ht="15.75" customHeight="1"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</row>
    <row r="706" ht="15.75" customHeight="1"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</row>
    <row r="707" ht="15.75" customHeight="1"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</row>
    <row r="708" ht="15.75" customHeight="1"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</row>
    <row r="709" ht="15.75" customHeight="1"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</row>
    <row r="710" ht="15.75" customHeight="1"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</row>
    <row r="711" ht="15.75" customHeight="1"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</row>
    <row r="712" ht="15.75" customHeight="1"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</row>
    <row r="713" ht="15.75" customHeight="1"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</row>
    <row r="714" ht="15.75" customHeight="1"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</row>
    <row r="715" ht="15.75" customHeight="1"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</row>
    <row r="716" ht="15.75" customHeight="1"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</row>
    <row r="717" ht="15.75" customHeight="1"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</row>
    <row r="718" ht="15.75" customHeight="1"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</row>
    <row r="719" ht="15.75" customHeight="1"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</row>
    <row r="720" ht="15.75" customHeight="1"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</row>
    <row r="721" ht="15.75" customHeight="1"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</row>
    <row r="722" ht="15.75" customHeight="1"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</row>
    <row r="723" ht="15.75" customHeight="1"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</row>
    <row r="724" ht="15.75" customHeight="1"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</row>
    <row r="725" ht="15.75" customHeight="1"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</row>
    <row r="726" ht="15.75" customHeight="1"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</row>
    <row r="727" ht="15.75" customHeight="1"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</row>
    <row r="728" ht="15.75" customHeight="1"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</row>
    <row r="729" ht="15.75" customHeight="1"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</row>
    <row r="730" ht="15.75" customHeight="1"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</row>
    <row r="731" ht="15.75" customHeight="1"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</row>
    <row r="732" ht="15.75" customHeight="1"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</row>
    <row r="733" ht="15.75" customHeight="1"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</row>
    <row r="734" ht="15.75" customHeight="1"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</row>
    <row r="735" ht="15.75" customHeight="1"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</row>
    <row r="736" ht="15.75" customHeight="1"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</row>
    <row r="737" ht="15.75" customHeight="1"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</row>
    <row r="738" ht="15.75" customHeight="1"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</row>
    <row r="739" ht="15.75" customHeight="1"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</row>
    <row r="740" ht="15.75" customHeight="1"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</row>
    <row r="741" ht="15.75" customHeight="1"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</row>
    <row r="742" ht="15.75" customHeight="1"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</row>
    <row r="743" ht="15.75" customHeight="1"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</row>
    <row r="744" ht="15.75" customHeight="1"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</row>
    <row r="745" ht="15.75" customHeight="1"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</row>
    <row r="746" ht="15.75" customHeight="1"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</row>
    <row r="747" ht="15.75" customHeight="1"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</row>
    <row r="748" ht="15.75" customHeight="1"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</row>
    <row r="749" ht="15.75" customHeight="1"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</row>
    <row r="750" ht="15.75" customHeight="1"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</row>
    <row r="751" ht="15.75" customHeight="1"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</row>
    <row r="752" ht="15.75" customHeight="1"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</row>
    <row r="753" ht="15.75" customHeight="1"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</row>
    <row r="754" ht="15.75" customHeight="1"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</row>
    <row r="755" ht="15.75" customHeight="1"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</row>
    <row r="756" ht="15.75" customHeight="1"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</row>
    <row r="757" ht="15.75" customHeight="1"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</row>
    <row r="758" ht="15.75" customHeight="1"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</row>
    <row r="759" ht="15.75" customHeight="1"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</row>
    <row r="760" ht="15.75" customHeight="1"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</row>
    <row r="761" ht="15.75" customHeight="1"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</row>
    <row r="762" ht="15.75" customHeight="1"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</row>
    <row r="763" ht="15.75" customHeight="1"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</row>
    <row r="764" ht="15.75" customHeight="1"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</row>
    <row r="765" ht="15.75" customHeight="1"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</row>
    <row r="766" ht="15.75" customHeight="1"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</row>
    <row r="767" ht="15.75" customHeight="1"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</row>
    <row r="768" ht="15.75" customHeight="1"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</row>
    <row r="769" ht="15.75" customHeight="1"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</row>
    <row r="770" ht="15.75" customHeight="1"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</row>
    <row r="771" ht="15.75" customHeight="1"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</row>
    <row r="772" ht="15.75" customHeight="1"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</row>
    <row r="773" ht="15.75" customHeight="1"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</row>
    <row r="774" ht="15.75" customHeight="1"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</row>
    <row r="775" ht="15.75" customHeight="1"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</row>
    <row r="776" ht="15.75" customHeight="1"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</row>
    <row r="777" ht="15.75" customHeight="1"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</row>
    <row r="778" ht="15.75" customHeight="1"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</row>
    <row r="779" ht="15.75" customHeight="1"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</row>
    <row r="780" ht="15.75" customHeight="1"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</row>
    <row r="781" ht="15.75" customHeight="1"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</row>
    <row r="782" ht="15.75" customHeight="1"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</row>
    <row r="783" ht="15.75" customHeight="1"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</row>
    <row r="784" ht="15.75" customHeight="1"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</row>
    <row r="785" ht="15.75" customHeight="1"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</row>
    <row r="786" ht="15.75" customHeight="1"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</row>
    <row r="787" ht="15.75" customHeight="1"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</row>
    <row r="788" ht="15.75" customHeight="1"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</row>
    <row r="789" ht="15.75" customHeight="1"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</row>
    <row r="790" ht="15.75" customHeight="1"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</row>
    <row r="791" ht="15.75" customHeight="1"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</row>
    <row r="792" ht="15.75" customHeight="1"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</row>
    <row r="793" ht="15.75" customHeight="1"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</row>
    <row r="794" ht="15.75" customHeight="1"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</row>
    <row r="795" ht="15.75" customHeight="1"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</row>
    <row r="796" ht="15.75" customHeight="1"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</row>
    <row r="797" ht="15.75" customHeight="1"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</row>
    <row r="798" ht="15.75" customHeight="1"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</row>
    <row r="799" ht="15.75" customHeight="1"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</row>
    <row r="800" ht="15.75" customHeight="1"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</row>
    <row r="801" ht="15.75" customHeight="1"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</row>
    <row r="802" ht="15.75" customHeight="1"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</row>
    <row r="803" ht="15.75" customHeight="1"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</row>
    <row r="804" ht="15.75" customHeight="1"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</row>
    <row r="805" ht="15.75" customHeight="1"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</row>
    <row r="806" ht="15.75" customHeight="1"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</row>
    <row r="807" ht="15.75" customHeight="1"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</row>
    <row r="808" ht="15.75" customHeight="1"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</row>
    <row r="809" ht="15.75" customHeight="1"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</row>
    <row r="810" ht="15.75" customHeight="1"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</row>
    <row r="811" ht="15.75" customHeight="1"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</row>
    <row r="812" ht="15.75" customHeight="1"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</row>
    <row r="813" ht="15.75" customHeight="1"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</row>
    <row r="814" ht="15.75" customHeight="1"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</row>
    <row r="815" ht="15.75" customHeight="1"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</row>
    <row r="816" ht="15.75" customHeight="1"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</row>
    <row r="817" ht="15.75" customHeight="1"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</row>
    <row r="818" ht="15.75" customHeight="1"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</row>
    <row r="819" ht="15.75" customHeight="1"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</row>
    <row r="820" ht="15.75" customHeight="1"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</row>
    <row r="821" ht="15.75" customHeight="1"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</row>
    <row r="822" ht="15.75" customHeight="1"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</row>
    <row r="823" ht="15.75" customHeight="1"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</row>
    <row r="824" ht="15.75" customHeight="1"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</row>
    <row r="825" ht="15.75" customHeight="1"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</row>
    <row r="826" ht="15.75" customHeight="1"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</row>
    <row r="827" ht="15.75" customHeight="1"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</row>
    <row r="828" ht="15.75" customHeight="1"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</row>
    <row r="829" ht="15.75" customHeight="1"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</row>
    <row r="830" ht="15.75" customHeight="1"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</row>
    <row r="831" ht="15.75" customHeight="1"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</row>
    <row r="832" ht="15.75" customHeight="1"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</row>
    <row r="833" ht="15.75" customHeight="1"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</row>
    <row r="834" ht="15.75" customHeight="1"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</row>
    <row r="835" ht="15.75" customHeight="1"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</row>
    <row r="836" ht="15.75" customHeight="1"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</row>
    <row r="837" ht="15.75" customHeight="1"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</row>
    <row r="838" ht="15.75" customHeight="1"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</row>
    <row r="839" ht="15.75" customHeight="1"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</row>
    <row r="840" ht="15.75" customHeight="1"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</row>
    <row r="841" ht="15.75" customHeight="1"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</row>
    <row r="842" ht="15.75" customHeight="1"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</row>
    <row r="843" ht="15.75" customHeight="1"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</row>
    <row r="844" ht="15.75" customHeight="1"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</row>
    <row r="845" ht="15.75" customHeight="1"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</row>
    <row r="846" ht="15.75" customHeight="1"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</row>
    <row r="847" ht="15.75" customHeight="1"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</row>
    <row r="848" ht="15.75" customHeight="1"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</row>
    <row r="849" ht="15.75" customHeight="1"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</row>
    <row r="850" ht="15.75" customHeight="1"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</row>
    <row r="851" ht="15.75" customHeight="1"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</row>
    <row r="852" ht="15.75" customHeight="1"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</row>
    <row r="853" ht="15.75" customHeight="1"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</row>
    <row r="854" ht="15.75" customHeight="1"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</row>
    <row r="855" ht="15.75" customHeight="1"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</row>
    <row r="856" ht="15.75" customHeight="1"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</row>
    <row r="857" ht="15.75" customHeight="1"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</row>
    <row r="858" ht="15.75" customHeight="1"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</row>
    <row r="859" ht="15.75" customHeight="1"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</row>
    <row r="860" ht="15.75" customHeight="1"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</row>
    <row r="861" ht="15.75" customHeight="1"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</row>
    <row r="862" ht="15.75" customHeight="1"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</row>
    <row r="863" ht="15.75" customHeight="1"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</row>
    <row r="864" ht="15.75" customHeight="1"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</row>
    <row r="865" ht="15.75" customHeight="1"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</row>
    <row r="866" ht="15.75" customHeight="1"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</row>
    <row r="867" ht="15.75" customHeight="1"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</row>
    <row r="868" ht="15.75" customHeight="1"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</row>
    <row r="869" ht="15.75" customHeight="1"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</row>
    <row r="870" ht="15.75" customHeight="1"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</row>
    <row r="871" ht="15.75" customHeight="1"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</row>
    <row r="872" ht="15.75" customHeight="1"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</row>
    <row r="873" ht="15.75" customHeight="1"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</row>
    <row r="874" ht="15.75" customHeight="1"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</row>
    <row r="875" ht="15.75" customHeight="1"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</row>
    <row r="876" ht="15.75" customHeight="1"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</row>
    <row r="877" ht="15.75" customHeight="1"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</row>
    <row r="878" ht="15.75" customHeight="1"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</row>
    <row r="879" ht="15.75" customHeight="1"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</row>
    <row r="880" ht="15.75" customHeight="1"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</row>
    <row r="881" ht="15.75" customHeight="1"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</row>
    <row r="882" ht="15.75" customHeight="1"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</row>
    <row r="883" ht="15.75" customHeight="1"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</row>
    <row r="884" ht="15.75" customHeight="1"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</row>
    <row r="885" ht="15.75" customHeight="1"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</row>
    <row r="886" ht="15.75" customHeight="1"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</row>
    <row r="887" ht="15.75" customHeight="1"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</row>
    <row r="888" ht="15.75" customHeight="1"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</row>
    <row r="889" ht="15.75" customHeight="1"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</row>
    <row r="890" ht="15.75" customHeight="1"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</row>
    <row r="891" ht="15.75" customHeight="1"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</row>
    <row r="892" ht="15.75" customHeight="1"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</row>
    <row r="893" ht="15.75" customHeight="1"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</row>
    <row r="894" ht="15.75" customHeight="1"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</row>
    <row r="895" ht="15.75" customHeight="1"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</row>
    <row r="896" ht="15.75" customHeight="1"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</row>
    <row r="897" ht="15.75" customHeight="1"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</row>
    <row r="898" ht="15.75" customHeight="1"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</row>
    <row r="899" ht="15.75" customHeight="1"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</row>
    <row r="900" ht="15.75" customHeight="1"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</row>
    <row r="901" ht="15.75" customHeight="1"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</row>
    <row r="902" ht="15.75" customHeight="1"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</row>
    <row r="903" ht="15.75" customHeight="1"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</row>
    <row r="904" ht="15.75" customHeight="1"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</row>
    <row r="905" ht="15.75" customHeight="1"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</row>
    <row r="906" ht="15.75" customHeight="1"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</row>
    <row r="907" ht="15.75" customHeight="1"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</row>
    <row r="908" ht="15.75" customHeight="1"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</row>
    <row r="909" ht="15.75" customHeight="1"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</row>
    <row r="910" ht="15.75" customHeight="1"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</row>
    <row r="911" ht="15.75" customHeight="1"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</row>
    <row r="912" ht="15.75" customHeight="1"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</row>
    <row r="913" ht="15.75" customHeight="1"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</row>
    <row r="914" ht="15.75" customHeight="1"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</row>
    <row r="915" ht="15.75" customHeight="1"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</row>
    <row r="916" ht="15.75" customHeight="1"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</row>
    <row r="917" ht="15.75" customHeight="1"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</row>
    <row r="918" ht="15.75" customHeight="1"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</row>
    <row r="919" ht="15.75" customHeight="1"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</row>
    <row r="920" ht="15.75" customHeight="1"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</row>
    <row r="921" ht="15.75" customHeight="1"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</row>
    <row r="922" ht="15.75" customHeight="1"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</row>
    <row r="923" ht="15.75" customHeight="1"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</row>
    <row r="924" ht="15.75" customHeight="1"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</row>
    <row r="925" ht="15.75" customHeight="1"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</row>
    <row r="926" ht="15.75" customHeight="1"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</row>
    <row r="927" ht="15.75" customHeight="1"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</row>
    <row r="928" ht="15.75" customHeight="1"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</row>
    <row r="929" ht="15.75" customHeight="1"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</row>
    <row r="930" ht="15.75" customHeight="1"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</row>
    <row r="931" ht="15.75" customHeight="1"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</row>
    <row r="932" ht="15.75" customHeight="1"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</row>
    <row r="933" ht="15.75" customHeight="1"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</row>
    <row r="934" ht="15.75" customHeight="1"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</row>
    <row r="935" ht="15.75" customHeight="1"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</row>
    <row r="936" ht="15.75" customHeight="1"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</row>
    <row r="937" ht="15.75" customHeight="1"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</row>
    <row r="938" ht="15.75" customHeight="1"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</row>
    <row r="939" ht="15.75" customHeight="1"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</row>
    <row r="940" ht="15.75" customHeight="1"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</row>
    <row r="941" ht="15.75" customHeight="1"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</row>
    <row r="942" ht="15.75" customHeight="1"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</row>
    <row r="943" ht="15.75" customHeight="1"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</row>
    <row r="944" ht="15.75" customHeight="1"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</row>
    <row r="945" ht="15.75" customHeight="1"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</row>
    <row r="946" ht="15.75" customHeight="1"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</row>
    <row r="947" ht="15.75" customHeight="1"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</row>
    <row r="948" ht="15.75" customHeight="1"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</row>
    <row r="949" ht="15.75" customHeight="1"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</row>
    <row r="950" ht="15.75" customHeight="1"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</row>
    <row r="951" ht="15.75" customHeight="1"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</row>
    <row r="952" ht="15.75" customHeight="1"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</row>
    <row r="953" ht="15.75" customHeight="1"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</row>
    <row r="954" ht="15.75" customHeight="1"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</row>
    <row r="955" ht="15.75" customHeight="1"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</row>
    <row r="956" ht="15.75" customHeight="1"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</row>
    <row r="957" ht="15.75" customHeight="1"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</row>
    <row r="958" ht="15.75" customHeight="1"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</row>
    <row r="959" ht="15.75" customHeight="1"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</row>
    <row r="960" ht="15.75" customHeight="1"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</row>
    <row r="961" ht="15.75" customHeight="1"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</row>
    <row r="962" ht="15.75" customHeight="1"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</row>
    <row r="963" ht="15.75" customHeight="1"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</row>
    <row r="964" ht="15.75" customHeight="1"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</row>
    <row r="965" ht="15.75" customHeight="1"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</row>
    <row r="966" ht="15.75" customHeight="1"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</row>
    <row r="967" ht="15.75" customHeight="1"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</row>
    <row r="968" ht="15.75" customHeight="1"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</row>
    <row r="969" ht="15.75" customHeight="1"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</row>
    <row r="970" ht="15.75" customHeight="1"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</row>
    <row r="971" ht="15.75" customHeight="1"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</row>
    <row r="972" ht="15.75" customHeight="1"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</row>
    <row r="973" ht="15.75" customHeight="1"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</row>
    <row r="974" ht="15.75" customHeight="1"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</row>
    <row r="975" ht="15.75" customHeight="1"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</row>
    <row r="976" ht="15.75" customHeight="1"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</row>
    <row r="977" ht="15.75" customHeight="1"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</row>
    <row r="978" ht="15.75" customHeight="1"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</row>
    <row r="979" ht="15.75" customHeight="1"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</row>
    <row r="980" ht="15.75" customHeight="1"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</row>
    <row r="981" ht="15.75" customHeight="1"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</row>
    <row r="982" ht="15.75" customHeight="1"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</row>
    <row r="983" ht="15.75" customHeight="1"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</row>
    <row r="984" ht="15.75" customHeight="1"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</row>
    <row r="985" ht="15.75" customHeight="1"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</row>
    <row r="986" ht="15.75" customHeight="1"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</row>
    <row r="987" ht="15.75" customHeight="1"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</row>
    <row r="988" ht="15.75" customHeight="1"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</row>
    <row r="989" ht="15.75" customHeight="1"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</row>
    <row r="990" ht="15.75" customHeight="1"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</row>
    <row r="991" ht="15.75" customHeight="1"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</row>
    <row r="992" ht="15.75" customHeight="1"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</row>
    <row r="993" ht="15.75" customHeight="1"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</row>
    <row r="994" ht="15.75" customHeight="1"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</row>
    <row r="995" ht="15.75" customHeight="1"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</row>
    <row r="996" ht="15.75" customHeight="1"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</row>
    <row r="997" ht="15.75" customHeight="1"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</row>
    <row r="998" ht="15.75" customHeight="1"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</row>
    <row r="999" ht="15.75" customHeight="1"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</row>
    <row r="1000" ht="15.75" customHeight="1"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</row>
  </sheetData>
  <mergeCells count="3">
    <mergeCell ref="A1:O1"/>
    <mergeCell ref="A40:O41"/>
    <mergeCell ref="A43:O43"/>
  </mergeCells>
  <conditionalFormatting sqref="B30:N30">
    <cfRule type="expression" dxfId="0" priority="1">
      <formula>LEFT(B30,2)="🟢"</formula>
    </cfRule>
  </conditionalFormatting>
  <conditionalFormatting sqref="B30:N30">
    <cfRule type="expression" dxfId="1" priority="2">
      <formula>LEFT(B30,2)="🟡"</formula>
    </cfRule>
  </conditionalFormatting>
  <conditionalFormatting sqref="B30:N30">
    <cfRule type="expression" dxfId="2" priority="3">
      <formula>LEFT(B30,2)="🔴"</formula>
    </cfRule>
  </conditionalFormatting>
  <conditionalFormatting sqref="B29:N29">
    <cfRule type="expression" dxfId="3" priority="4">
      <formula>B29&lt;0</formula>
    </cfRule>
  </conditionalFormatting>
  <printOptions/>
  <pageMargins bottom="1.0" footer="0.0" header="0.0" left="0.75" right="0.75" top="1.0"/>
  <pageSetup paperSize="9" orientation="portrait"/>
  <drawing r:id="rId1"/>
</worksheet>
</file>